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2120" windowHeight="8490" activeTab="0"/>
  </bookViews>
  <sheets>
    <sheet name="2019" sheetId="1" r:id="rId1"/>
  </sheets>
  <definedNames>
    <definedName name="_xlnm.Print_Titles" localSheetId="0">'2019'!$9:$10</definedName>
    <definedName name="_xlnm.Print_Area" localSheetId="0">'2019'!$A$1:$L$58</definedName>
  </definedNames>
  <calcPr fullCalcOnLoad="1"/>
</workbook>
</file>

<file path=xl/sharedStrings.xml><?xml version="1.0" encoding="utf-8"?>
<sst xmlns="http://schemas.openxmlformats.org/spreadsheetml/2006/main" count="71" uniqueCount="61">
  <si>
    <t>виконання  бюджету Сарненського району</t>
  </si>
  <si>
    <t>№     п/п</t>
  </si>
  <si>
    <t>Назва податків</t>
  </si>
  <si>
    <t>% виконання</t>
  </si>
  <si>
    <t>Плата за землю</t>
  </si>
  <si>
    <t>Державне мито</t>
  </si>
  <si>
    <t>Всього власних доходів</t>
  </si>
  <si>
    <t>Всього по району</t>
  </si>
  <si>
    <t>в т.ч. по районному бюджету</t>
  </si>
  <si>
    <t>Аналіз</t>
  </si>
  <si>
    <t>Відхилення (+,-)</t>
  </si>
  <si>
    <t xml:space="preserve">Інші надходження </t>
  </si>
  <si>
    <t>по власних доходах загального фонду</t>
  </si>
  <si>
    <t>Разом</t>
  </si>
  <si>
    <t>Частина чистого прибутку (доходу)</t>
  </si>
  <si>
    <t>тис.грн.</t>
  </si>
  <si>
    <t xml:space="preserve"> </t>
  </si>
  <si>
    <t xml:space="preserve"> тис.грн.</t>
  </si>
  <si>
    <t>Обласний бюджет  -ПДФО -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</si>
  <si>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</si>
  <si>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</si>
  <si>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</si>
  <si>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Податок та збір на доходи фізичних осіб</t>
  </si>
  <si>
    <t>Податок на нерухоме майно відмінне від земельної ділянки</t>
  </si>
  <si>
    <t>Транспортний податок</t>
  </si>
  <si>
    <t>Єдиний податок</t>
  </si>
  <si>
    <t>Екологічний податок</t>
  </si>
  <si>
    <t>Акцизний податок</t>
  </si>
  <si>
    <t>Адміністративні штрафи</t>
  </si>
  <si>
    <t>Надходження від орендної плати</t>
  </si>
  <si>
    <t>Штрафні санкції за порушення патентування</t>
  </si>
  <si>
    <t>Збір за провадження торг діяльності</t>
  </si>
  <si>
    <t>Кошти від реалізації безхозного майна</t>
  </si>
  <si>
    <t>Місцеві збори - туристичний збір</t>
  </si>
  <si>
    <t>Податок на майно, в т.ч.</t>
  </si>
  <si>
    <t>в т.ч.пальне</t>
  </si>
  <si>
    <t>Субвенція з Немовицького сільського бюджету на здійснення переданих видатків у сфері освіти за рахунок коштів освітньої субвенції</t>
  </si>
  <si>
    <t xml:space="preserve">Немовицького сільського бюджету </t>
  </si>
  <si>
    <t xml:space="preserve">Клесівського селищного бюджету </t>
  </si>
  <si>
    <t>обласного бюджету на цільові видатки для відшкод.вартості препаратів інсуліну на лікув.хворих на цукровий діабет</t>
  </si>
  <si>
    <t>Субвенції з місцевого бюджету за рахунок відповідних субвенцій з державного бюджету</t>
  </si>
  <si>
    <t>Інші субвенції, в т.ч. з</t>
  </si>
  <si>
    <t xml:space="preserve">обласного бюджету </t>
  </si>
  <si>
    <t>бюджетів(там) органів місцевого самоврядування</t>
  </si>
  <si>
    <t>Затверджено на 2019 рік</t>
  </si>
  <si>
    <t>Рентна плата за спеціальне використання лісових ресурсів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</si>
  <si>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</si>
  <si>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Податок на прибуток підприємств та фінансових установ комунальної власності</t>
  </si>
  <si>
    <t>Рентна плата за користування надрами для видобування корисних копалин загальнодержавного значення</t>
  </si>
  <si>
    <t>Начальник управління                                                                                              О.РАДЬКО</t>
  </si>
  <si>
    <t>Субвенція з державного бюджету  на здійснення заходів щодо соціально-економічного розвитку окремих територій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</si>
  <si>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</si>
  <si>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</si>
  <si>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здійснення переданих видатків у сфері охорони здоров'я за рахунок коштів медичної субвенції, в т.ч. з</t>
  </si>
  <si>
    <t>за січень-квітень 2019 року</t>
  </si>
  <si>
    <t>Плата за надання адміністративних послуг</t>
  </si>
  <si>
    <t>Субвенція з місцевого бюджету на здійснення переданих видатків у сфері освіти за рахунок коштів освітньої субвенції</t>
  </si>
  <si>
    <t>Дотація з місцевого бюджету на фінансування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</si>
  <si>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</si>
  <si>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Затверджено на січень-квітень 2019 року </t>
  </si>
  <si>
    <t>Фактичне надходження за січень-квітень 2019 року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</si>
</sst>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#,##0.000000000"/>
    <numFmt numFmtId="193" formatCode="#,##0.0000000000"/>
  </numFmts>
  <fonts count="58">
    <font>
      <sz val="10"/>
      <name val="Times New Roman"/>
      <family val="0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4"/>
      <color indexed="8"/>
      <name val="Times New Roman"/>
      <family val="1"/>
    </font>
    <font>
      <sz val="16"/>
      <name val="Times New Roman"/>
      <family val="1"/>
    </font>
    <font>
      <b/>
      <sz val="22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22"/>
      <color indexed="8"/>
      <name val="Times New Roman"/>
      <family val="1"/>
    </font>
    <font>
      <sz val="22"/>
      <name val="Times New Roman"/>
      <family val="1"/>
    </font>
    <font>
      <sz val="20"/>
      <name val="Times New Roman"/>
      <family val="1"/>
    </font>
    <font>
      <i/>
      <sz val="22"/>
      <color indexed="8"/>
      <name val="Times New Roman"/>
      <family val="1"/>
    </font>
    <font>
      <i/>
      <sz val="22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i/>
      <sz val="2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180" fontId="5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 indent="1"/>
      <protection/>
    </xf>
    <xf numFmtId="180" fontId="5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left" vertical="center" wrapText="1" indent="1"/>
      <protection/>
    </xf>
    <xf numFmtId="180" fontId="6" fillId="0" borderId="0" xfId="0" applyNumberFormat="1" applyFont="1" applyBorder="1" applyAlignment="1" applyProtection="1">
      <alignment horizontal="right" vertical="center"/>
      <protection locked="0"/>
    </xf>
    <xf numFmtId="180" fontId="6" fillId="0" borderId="0" xfId="0" applyNumberFormat="1" applyFont="1" applyBorder="1" applyAlignment="1" applyProtection="1">
      <alignment horizontal="right" vertical="center"/>
      <protection/>
    </xf>
    <xf numFmtId="181" fontId="0" fillId="0" borderId="0" xfId="0" applyNumberForma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180" fontId="0" fillId="0" borderId="0" xfId="0" applyNumberFormat="1" applyAlignment="1">
      <alignment/>
    </xf>
    <xf numFmtId="0" fontId="8" fillId="0" borderId="0" xfId="0" applyFont="1" applyAlignment="1">
      <alignment vertical="center"/>
    </xf>
    <xf numFmtId="180" fontId="11" fillId="0" borderId="1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187" fontId="14" fillId="0" borderId="0" xfId="0" applyNumberFormat="1" applyFont="1" applyAlignment="1">
      <alignment/>
    </xf>
    <xf numFmtId="0" fontId="11" fillId="0" borderId="10" xfId="0" applyFont="1" applyBorder="1" applyAlignment="1" applyProtection="1">
      <alignment horizontal="left" vertical="center" wrapText="1" indent="1"/>
      <protection/>
    </xf>
    <xf numFmtId="180" fontId="11" fillId="0" borderId="10" xfId="0" applyNumberFormat="1" applyFont="1" applyBorder="1" applyAlignment="1" applyProtection="1">
      <alignment horizontal="right" vertical="center"/>
      <protection/>
    </xf>
    <xf numFmtId="180" fontId="11" fillId="32" borderId="10" xfId="0" applyNumberFormat="1" applyFont="1" applyFill="1" applyBorder="1" applyAlignment="1" applyProtection="1">
      <alignment horizontal="right" vertical="center"/>
      <protection/>
    </xf>
    <xf numFmtId="180" fontId="13" fillId="0" borderId="0" xfId="0" applyNumberFormat="1" applyFont="1" applyAlignment="1">
      <alignment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vertical="center" wrapText="1"/>
      <protection/>
    </xf>
    <xf numFmtId="181" fontId="12" fillId="0" borderId="0" xfId="0" applyNumberFormat="1" applyFont="1" applyBorder="1" applyAlignment="1" applyProtection="1">
      <alignment horizontal="right" vertical="center" wrapText="1"/>
      <protection/>
    </xf>
    <xf numFmtId="180" fontId="8" fillId="0" borderId="0" xfId="0" applyNumberFormat="1" applyFont="1" applyBorder="1" applyAlignment="1" applyProtection="1">
      <alignment vertical="center" wrapText="1"/>
      <protection/>
    </xf>
    <xf numFmtId="180" fontId="15" fillId="0" borderId="0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center" wrapText="1" indent="1"/>
      <protection/>
    </xf>
    <xf numFmtId="180" fontId="16" fillId="0" borderId="10" xfId="0" applyNumberFormat="1" applyFont="1" applyBorder="1" applyAlignment="1" applyProtection="1">
      <alignment horizontal="right" vertical="center"/>
      <protection locked="0"/>
    </xf>
    <xf numFmtId="180" fontId="17" fillId="0" borderId="10" xfId="0" applyNumberFormat="1" applyFont="1" applyFill="1" applyBorder="1" applyAlignment="1" applyProtection="1">
      <alignment horizontal="right" vertical="center"/>
      <protection locked="0"/>
    </xf>
    <xf numFmtId="180" fontId="16" fillId="0" borderId="10" xfId="0" applyNumberFormat="1" applyFont="1" applyFill="1" applyBorder="1" applyAlignment="1" applyProtection="1">
      <alignment horizontal="right" vertical="center"/>
      <protection locked="0"/>
    </xf>
    <xf numFmtId="180" fontId="16" fillId="0" borderId="10" xfId="0" applyNumberFormat="1" applyFont="1" applyBorder="1" applyAlignment="1" applyProtection="1">
      <alignment horizontal="right" vertical="center"/>
      <protection/>
    </xf>
    <xf numFmtId="180" fontId="16" fillId="32" borderId="10" xfId="0" applyNumberFormat="1" applyFont="1" applyFill="1" applyBorder="1" applyAlignment="1" applyProtection="1">
      <alignment horizontal="right" vertical="center"/>
      <protection/>
    </xf>
    <xf numFmtId="180" fontId="1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>
      <alignment horizontal="left" vertical="center" wrapText="1" indent="1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 applyProtection="1">
      <alignment horizontal="left" vertical="center" wrapText="1" indent="1"/>
      <protection/>
    </xf>
    <xf numFmtId="0" fontId="17" fillId="0" borderId="10" xfId="0" applyFont="1" applyBorder="1" applyAlignment="1">
      <alignment/>
    </xf>
    <xf numFmtId="181" fontId="17" fillId="0" borderId="10" xfId="0" applyNumberFormat="1" applyFont="1" applyBorder="1" applyAlignment="1">
      <alignment vertical="center"/>
    </xf>
    <xf numFmtId="181" fontId="17" fillId="0" borderId="10" xfId="0" applyNumberFormat="1" applyFont="1" applyBorder="1" applyAlignment="1">
      <alignment/>
    </xf>
    <xf numFmtId="0" fontId="7" fillId="0" borderId="10" xfId="0" applyFont="1" applyBorder="1" applyAlignment="1" applyProtection="1">
      <alignment horizontal="left" vertical="center" wrapText="1" indent="1"/>
      <protection/>
    </xf>
    <xf numFmtId="0" fontId="19" fillId="0" borderId="10" xfId="0" applyFont="1" applyBorder="1" applyAlignment="1">
      <alignment horizontal="left" vertical="center" wrapText="1" indent="1"/>
    </xf>
    <xf numFmtId="180" fontId="19" fillId="0" borderId="10" xfId="0" applyNumberFormat="1" applyFont="1" applyBorder="1" applyAlignment="1" applyProtection="1">
      <alignment horizontal="right" vertical="center"/>
      <protection locked="0"/>
    </xf>
    <xf numFmtId="180" fontId="20" fillId="0" borderId="10" xfId="0" applyNumberFormat="1" applyFont="1" applyFill="1" applyBorder="1" applyAlignment="1" applyProtection="1">
      <alignment horizontal="right" vertical="center"/>
      <protection locked="0"/>
    </xf>
    <xf numFmtId="0" fontId="21" fillId="0" borderId="10" xfId="0" applyFont="1" applyBorder="1" applyAlignment="1" applyProtection="1">
      <alignment horizontal="left" vertical="center" wrapText="1" indent="1"/>
      <protection/>
    </xf>
    <xf numFmtId="0" fontId="22" fillId="0" borderId="10" xfId="0" applyFont="1" applyBorder="1" applyAlignment="1" applyProtection="1">
      <alignment horizontal="left" vertical="center" wrapText="1" indent="1"/>
      <protection/>
    </xf>
    <xf numFmtId="0" fontId="23" fillId="0" borderId="10" xfId="0" applyFont="1" applyBorder="1" applyAlignment="1" applyProtection="1">
      <alignment horizontal="left" vertical="center" wrapText="1" indent="1"/>
      <protection/>
    </xf>
    <xf numFmtId="180" fontId="11" fillId="33" borderId="10" xfId="0" applyNumberFormat="1" applyFont="1" applyFill="1" applyBorder="1" applyAlignment="1" applyProtection="1">
      <alignment horizontal="right" vertical="center"/>
      <protection locked="0"/>
    </xf>
    <xf numFmtId="180" fontId="16" fillId="0" borderId="10" xfId="0" applyNumberFormat="1" applyFont="1" applyBorder="1" applyAlignment="1" applyProtection="1">
      <alignment horizontal="right"/>
      <protection locked="0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180" fontId="15" fillId="0" borderId="0" xfId="0" applyNumberFormat="1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="40" zoomScaleNormal="40" zoomScaleSheetLayoutView="40" zoomScalePageLayoutView="0" workbookViewId="0" topLeftCell="A9">
      <selection activeCell="B65" sqref="B65"/>
    </sheetView>
  </sheetViews>
  <sheetFormatPr defaultColWidth="9.33203125" defaultRowHeight="12.75"/>
  <cols>
    <col min="1" max="1" width="7.66015625" style="0" customWidth="1"/>
    <col min="2" max="2" width="104.66015625" style="0" customWidth="1"/>
    <col min="3" max="3" width="29.83203125" style="0" customWidth="1"/>
    <col min="4" max="4" width="27.83203125" style="0" customWidth="1"/>
    <col min="5" max="5" width="26.66015625" style="0" customWidth="1"/>
    <col min="6" max="6" width="26.33203125" style="0" customWidth="1"/>
    <col min="7" max="7" width="27.66015625" style="0" customWidth="1"/>
    <col min="8" max="8" width="27.16015625" style="0" customWidth="1"/>
    <col min="9" max="9" width="19.66015625" style="0" customWidth="1"/>
    <col min="10" max="10" width="21.66015625" style="0" customWidth="1"/>
    <col min="11" max="11" width="22.5" style="0" customWidth="1"/>
    <col min="12" max="12" width="22.33203125" style="0" customWidth="1"/>
    <col min="13" max="13" width="39" style="11" customWidth="1"/>
    <col min="14" max="14" width="7.66015625" style="0" customWidth="1"/>
  </cols>
  <sheetData>
    <row r="1" spans="9:12" ht="20.25">
      <c r="I1" s="9"/>
      <c r="K1" s="57"/>
      <c r="L1" s="57"/>
    </row>
    <row r="2" spans="1:12" ht="30">
      <c r="A2" s="58" t="s">
        <v>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30">
      <c r="A3" s="58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30">
      <c r="A4" s="58" t="s">
        <v>12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30">
      <c r="A5" s="58" t="s">
        <v>54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1" ht="42.75" customHeight="1" hidden="1">
      <c r="A6" s="10"/>
      <c r="B6" s="13"/>
      <c r="C6" s="13"/>
      <c r="D6" s="59"/>
      <c r="E6" s="59"/>
      <c r="F6" s="59"/>
      <c r="G6" s="13"/>
      <c r="H6" s="13"/>
      <c r="I6" s="10"/>
      <c r="J6" s="10"/>
      <c r="K6" s="10"/>
    </row>
    <row r="7" spans="1:12" ht="6.75" customHeight="1" hidden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52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0" t="s">
        <v>15</v>
      </c>
    </row>
    <row r="9" spans="1:13" s="16" customFormat="1" ht="106.5" customHeight="1">
      <c r="A9" s="64" t="s">
        <v>1</v>
      </c>
      <c r="B9" s="64" t="s">
        <v>2</v>
      </c>
      <c r="C9" s="66" t="s">
        <v>44</v>
      </c>
      <c r="D9" s="67"/>
      <c r="E9" s="60" t="s">
        <v>59</v>
      </c>
      <c r="F9" s="61"/>
      <c r="G9" s="60" t="s">
        <v>60</v>
      </c>
      <c r="H9" s="61"/>
      <c r="I9" s="60" t="s">
        <v>3</v>
      </c>
      <c r="J9" s="61"/>
      <c r="K9" s="60" t="s">
        <v>10</v>
      </c>
      <c r="L9" s="61"/>
      <c r="M9" s="15"/>
    </row>
    <row r="10" spans="1:14" s="16" customFormat="1" ht="116.25" customHeight="1">
      <c r="A10" s="65"/>
      <c r="B10" s="65"/>
      <c r="C10" s="18" t="s">
        <v>7</v>
      </c>
      <c r="D10" s="18" t="s">
        <v>8</v>
      </c>
      <c r="E10" s="17" t="s">
        <v>7</v>
      </c>
      <c r="F10" s="17" t="s">
        <v>8</v>
      </c>
      <c r="G10" s="17" t="s">
        <v>7</v>
      </c>
      <c r="H10" s="17" t="s">
        <v>8</v>
      </c>
      <c r="I10" s="17" t="s">
        <v>7</v>
      </c>
      <c r="J10" s="17" t="s">
        <v>8</v>
      </c>
      <c r="K10" s="17" t="s">
        <v>7</v>
      </c>
      <c r="L10" s="17" t="s">
        <v>8</v>
      </c>
      <c r="M10" s="15"/>
      <c r="N10" s="19"/>
    </row>
    <row r="11" spans="1:13" s="40" customFormat="1" ht="33" customHeight="1">
      <c r="A11" s="32">
        <v>1</v>
      </c>
      <c r="B11" s="33" t="s">
        <v>22</v>
      </c>
      <c r="C11" s="34">
        <v>124778.7</v>
      </c>
      <c r="D11" s="34">
        <v>124778.7</v>
      </c>
      <c r="E11" s="34">
        <v>39424.5</v>
      </c>
      <c r="F11" s="34">
        <v>39424.5</v>
      </c>
      <c r="G11" s="35">
        <v>41160.2</v>
      </c>
      <c r="H11" s="35">
        <v>41160.2</v>
      </c>
      <c r="I11" s="34">
        <f>G11/E11*100</f>
        <v>104.4025922966683</v>
      </c>
      <c r="J11" s="34">
        <f>H11/F11*100</f>
        <v>104.4025922966683</v>
      </c>
      <c r="K11" s="37">
        <f>G11-E11</f>
        <v>1735.699999999997</v>
      </c>
      <c r="L11" s="38">
        <f>H11-F11</f>
        <v>1735.699999999997</v>
      </c>
      <c r="M11" s="39"/>
    </row>
    <row r="12" spans="1:13" s="40" customFormat="1" ht="31.5" customHeight="1">
      <c r="A12" s="32">
        <v>2</v>
      </c>
      <c r="B12" s="33" t="s">
        <v>5</v>
      </c>
      <c r="C12" s="34">
        <v>11.2</v>
      </c>
      <c r="D12" s="34"/>
      <c r="E12" s="34">
        <v>2.8</v>
      </c>
      <c r="F12" s="34"/>
      <c r="G12" s="35">
        <v>15.3</v>
      </c>
      <c r="H12" s="35"/>
      <c r="I12" s="34">
        <f>G12/E12*100</f>
        <v>546.4285714285716</v>
      </c>
      <c r="J12" s="34"/>
      <c r="K12" s="37">
        <f aca="true" t="shared" si="0" ref="K12:K55">G12-E12</f>
        <v>12.5</v>
      </c>
      <c r="L12" s="38">
        <f aca="true" t="shared" si="1" ref="L12:L55">H12-F12</f>
        <v>0</v>
      </c>
      <c r="M12" s="39"/>
    </row>
    <row r="13" spans="1:13" s="16" customFormat="1" ht="54.75" customHeight="1">
      <c r="A13" s="32">
        <v>3</v>
      </c>
      <c r="B13" s="33" t="s">
        <v>47</v>
      </c>
      <c r="C13" s="34">
        <v>6</v>
      </c>
      <c r="D13" s="34">
        <v>6</v>
      </c>
      <c r="E13" s="34">
        <v>2</v>
      </c>
      <c r="F13" s="34">
        <v>2</v>
      </c>
      <c r="G13" s="35">
        <v>198.1</v>
      </c>
      <c r="H13" s="35">
        <v>6.4</v>
      </c>
      <c r="I13" s="34">
        <f>G13/E13*100</f>
        <v>9905</v>
      </c>
      <c r="J13" s="34">
        <f>H13/F13*100</f>
        <v>320</v>
      </c>
      <c r="K13" s="37">
        <f t="shared" si="0"/>
        <v>196.1</v>
      </c>
      <c r="L13" s="38">
        <f t="shared" si="1"/>
        <v>4.4</v>
      </c>
      <c r="M13" s="23"/>
    </row>
    <row r="14" spans="1:13" s="16" customFormat="1" ht="30.75" customHeight="1">
      <c r="A14" s="43">
        <v>4</v>
      </c>
      <c r="B14" s="33" t="s">
        <v>14</v>
      </c>
      <c r="C14" s="34">
        <v>4</v>
      </c>
      <c r="D14" s="34">
        <v>4</v>
      </c>
      <c r="E14" s="47">
        <v>1</v>
      </c>
      <c r="F14" s="47">
        <v>1</v>
      </c>
      <c r="G14" s="47">
        <v>2.8</v>
      </c>
      <c r="H14" s="47">
        <v>2.8</v>
      </c>
      <c r="I14" s="34">
        <f>G14/E14*100</f>
        <v>280</v>
      </c>
      <c r="J14" s="34">
        <f>H14/F14*100</f>
        <v>280</v>
      </c>
      <c r="K14" s="37">
        <f t="shared" si="0"/>
        <v>1.7999999999999998</v>
      </c>
      <c r="L14" s="38">
        <f t="shared" si="1"/>
        <v>1.7999999999999998</v>
      </c>
      <c r="M14" s="23"/>
    </row>
    <row r="15" spans="1:13" s="16" customFormat="1" ht="51" customHeight="1">
      <c r="A15" s="43">
        <v>5</v>
      </c>
      <c r="B15" s="33" t="s">
        <v>45</v>
      </c>
      <c r="C15" s="34">
        <v>3449</v>
      </c>
      <c r="D15" s="34"/>
      <c r="E15" s="46">
        <v>997</v>
      </c>
      <c r="F15" s="45"/>
      <c r="G15" s="46">
        <v>1523.2</v>
      </c>
      <c r="H15" s="45"/>
      <c r="I15" s="56">
        <f>G15/E15*100</f>
        <v>152.77833500501507</v>
      </c>
      <c r="J15" s="34"/>
      <c r="K15" s="37">
        <f t="shared" si="0"/>
        <v>526.2</v>
      </c>
      <c r="L15" s="38">
        <f t="shared" si="1"/>
        <v>0</v>
      </c>
      <c r="M15" s="23"/>
    </row>
    <row r="16" spans="1:13" s="16" customFormat="1" ht="71.25" customHeight="1">
      <c r="A16" s="43">
        <v>6</v>
      </c>
      <c r="B16" s="48" t="s">
        <v>46</v>
      </c>
      <c r="C16" s="34"/>
      <c r="D16" s="34"/>
      <c r="E16" s="34"/>
      <c r="F16" s="34"/>
      <c r="G16" s="34">
        <v>1172.6</v>
      </c>
      <c r="H16" s="34">
        <v>1172.6</v>
      </c>
      <c r="I16" s="34"/>
      <c r="J16" s="34"/>
      <c r="K16" s="37">
        <f>G16-E16</f>
        <v>1172.6</v>
      </c>
      <c r="L16" s="38">
        <f>H16-F16</f>
        <v>1172.6</v>
      </c>
      <c r="M16" s="23"/>
    </row>
    <row r="17" spans="1:13" s="16" customFormat="1" ht="75.75" customHeight="1">
      <c r="A17" s="43">
        <v>7</v>
      </c>
      <c r="B17" s="48" t="s">
        <v>48</v>
      </c>
      <c r="C17" s="34">
        <v>290.8</v>
      </c>
      <c r="D17" s="34"/>
      <c r="E17" s="34">
        <v>90.8</v>
      </c>
      <c r="F17" s="34"/>
      <c r="G17" s="34">
        <v>189.5</v>
      </c>
      <c r="H17" s="34"/>
      <c r="I17" s="56">
        <f>G17/E17*100</f>
        <v>208.70044052863435</v>
      </c>
      <c r="J17" s="34"/>
      <c r="K17" s="37">
        <f>G17-E17</f>
        <v>98.7</v>
      </c>
      <c r="L17" s="38">
        <f>H17-F17</f>
        <v>0</v>
      </c>
      <c r="M17" s="23"/>
    </row>
    <row r="18" spans="1:13" s="16" customFormat="1" ht="31.5" customHeight="1">
      <c r="A18" s="18">
        <v>8</v>
      </c>
      <c r="B18" s="20" t="s">
        <v>34</v>
      </c>
      <c r="C18" s="14">
        <f aca="true" t="shared" si="2" ref="C18:H18">C19+C20+C21</f>
        <v>15573.7</v>
      </c>
      <c r="D18" s="14">
        <f t="shared" si="2"/>
        <v>0</v>
      </c>
      <c r="E18" s="14">
        <f t="shared" si="2"/>
        <v>5042.1</v>
      </c>
      <c r="F18" s="14">
        <f t="shared" si="2"/>
        <v>0</v>
      </c>
      <c r="G18" s="14">
        <f>G19+G20+G21</f>
        <v>10743.3</v>
      </c>
      <c r="H18" s="14">
        <f t="shared" si="2"/>
        <v>0</v>
      </c>
      <c r="I18" s="14">
        <f>G18/E18*100</f>
        <v>213.0719343130838</v>
      </c>
      <c r="J18" s="14"/>
      <c r="K18" s="21">
        <f t="shared" si="0"/>
        <v>5701.199999999999</v>
      </c>
      <c r="L18" s="22">
        <f t="shared" si="1"/>
        <v>0</v>
      </c>
      <c r="M18" s="23"/>
    </row>
    <row r="19" spans="1:13" s="40" customFormat="1" ht="55.5">
      <c r="A19" s="32"/>
      <c r="B19" s="44" t="s">
        <v>23</v>
      </c>
      <c r="C19" s="50">
        <v>2272.3</v>
      </c>
      <c r="D19" s="50"/>
      <c r="E19" s="50">
        <v>638.6</v>
      </c>
      <c r="F19" s="50"/>
      <c r="G19" s="51">
        <v>939.5</v>
      </c>
      <c r="H19" s="35"/>
      <c r="I19" s="34">
        <f>G19/E19*100</f>
        <v>147.11869715001566</v>
      </c>
      <c r="J19" s="34"/>
      <c r="K19" s="37">
        <f t="shared" si="0"/>
        <v>300.9</v>
      </c>
      <c r="L19" s="38">
        <f t="shared" si="1"/>
        <v>0</v>
      </c>
      <c r="M19" s="39"/>
    </row>
    <row r="20" spans="1:13" s="40" customFormat="1" ht="27" customHeight="1">
      <c r="A20" s="32"/>
      <c r="B20" s="44" t="s">
        <v>4</v>
      </c>
      <c r="C20" s="50">
        <v>13295.2</v>
      </c>
      <c r="D20" s="50"/>
      <c r="E20" s="50">
        <v>4397.3</v>
      </c>
      <c r="F20" s="50"/>
      <c r="G20" s="51">
        <v>9770.4</v>
      </c>
      <c r="H20" s="35"/>
      <c r="I20" s="34">
        <f>G20/E20*100</f>
        <v>222.19088986423486</v>
      </c>
      <c r="J20" s="34"/>
      <c r="K20" s="37">
        <f t="shared" si="0"/>
        <v>5373.099999999999</v>
      </c>
      <c r="L20" s="38">
        <f t="shared" si="1"/>
        <v>0</v>
      </c>
      <c r="M20" s="39"/>
    </row>
    <row r="21" spans="1:13" s="40" customFormat="1" ht="33.75" customHeight="1">
      <c r="A21" s="32"/>
      <c r="B21" s="44" t="s">
        <v>24</v>
      </c>
      <c r="C21" s="50">
        <v>6.2</v>
      </c>
      <c r="D21" s="50"/>
      <c r="E21" s="50">
        <v>6.2</v>
      </c>
      <c r="F21" s="50"/>
      <c r="G21" s="51">
        <v>33.4</v>
      </c>
      <c r="H21" s="35"/>
      <c r="I21" s="34"/>
      <c r="J21" s="34"/>
      <c r="K21" s="37">
        <f t="shared" si="0"/>
        <v>27.2</v>
      </c>
      <c r="L21" s="38">
        <f t="shared" si="1"/>
        <v>0</v>
      </c>
      <c r="M21" s="39"/>
    </row>
    <row r="22" spans="1:13" s="40" customFormat="1" ht="39" customHeight="1">
      <c r="A22" s="32">
        <v>9</v>
      </c>
      <c r="B22" s="33" t="s">
        <v>25</v>
      </c>
      <c r="C22" s="34">
        <v>23213.7</v>
      </c>
      <c r="D22" s="34"/>
      <c r="E22" s="34">
        <v>8164.2</v>
      </c>
      <c r="F22" s="34"/>
      <c r="G22" s="35">
        <v>10836</v>
      </c>
      <c r="H22" s="35"/>
      <c r="I22" s="34">
        <f>G22/E22*100</f>
        <v>132.72580289556845</v>
      </c>
      <c r="J22" s="34"/>
      <c r="K22" s="37">
        <f t="shared" si="0"/>
        <v>2671.8</v>
      </c>
      <c r="L22" s="38">
        <f t="shared" si="1"/>
        <v>0</v>
      </c>
      <c r="M22" s="39"/>
    </row>
    <row r="23" spans="1:13" s="40" customFormat="1" ht="27" customHeight="1" hidden="1">
      <c r="A23" s="32">
        <v>9</v>
      </c>
      <c r="B23" s="33" t="s">
        <v>26</v>
      </c>
      <c r="C23" s="34"/>
      <c r="D23" s="34"/>
      <c r="E23" s="34"/>
      <c r="F23" s="34"/>
      <c r="G23" s="35"/>
      <c r="H23" s="35"/>
      <c r="I23" s="34" t="e">
        <f>G23/E23*100</f>
        <v>#DIV/0!</v>
      </c>
      <c r="J23" s="34"/>
      <c r="K23" s="37">
        <f t="shared" si="0"/>
        <v>0</v>
      </c>
      <c r="L23" s="38">
        <f t="shared" si="1"/>
        <v>0</v>
      </c>
      <c r="M23" s="39"/>
    </row>
    <row r="24" spans="1:13" s="40" customFormat="1" ht="37.5" customHeight="1">
      <c r="A24" s="32">
        <v>10</v>
      </c>
      <c r="B24" s="42" t="s">
        <v>27</v>
      </c>
      <c r="C24" s="34">
        <v>28870</v>
      </c>
      <c r="D24" s="34"/>
      <c r="E24" s="34">
        <v>8970.1</v>
      </c>
      <c r="F24" s="34"/>
      <c r="G24" s="35">
        <v>9364.9</v>
      </c>
      <c r="H24" s="35"/>
      <c r="I24" s="34">
        <f>G24/E24*100</f>
        <v>104.40128872587819</v>
      </c>
      <c r="J24" s="34"/>
      <c r="K24" s="37">
        <f t="shared" si="0"/>
        <v>394.7999999999993</v>
      </c>
      <c r="L24" s="38">
        <f t="shared" si="1"/>
        <v>0</v>
      </c>
      <c r="M24" s="39"/>
    </row>
    <row r="25" spans="1:13" s="40" customFormat="1" ht="27" customHeight="1">
      <c r="A25" s="32"/>
      <c r="B25" s="49" t="s">
        <v>35</v>
      </c>
      <c r="C25" s="50">
        <v>15505.9</v>
      </c>
      <c r="D25" s="50"/>
      <c r="E25" s="50">
        <v>4903.5</v>
      </c>
      <c r="F25" s="50"/>
      <c r="G25" s="51">
        <v>5484</v>
      </c>
      <c r="H25" s="35"/>
      <c r="I25" s="34">
        <f>G25/E25*100</f>
        <v>111.83848271642705</v>
      </c>
      <c r="J25" s="34"/>
      <c r="K25" s="37">
        <f>G25-E25</f>
        <v>580.5</v>
      </c>
      <c r="L25" s="38">
        <f>H25-F25</f>
        <v>0</v>
      </c>
      <c r="M25" s="39"/>
    </row>
    <row r="26" spans="1:13" s="40" customFormat="1" ht="37.5" customHeight="1">
      <c r="A26" s="32">
        <v>11</v>
      </c>
      <c r="B26" s="33" t="s">
        <v>33</v>
      </c>
      <c r="C26" s="34">
        <v>10</v>
      </c>
      <c r="D26" s="34"/>
      <c r="E26" s="34">
        <v>2</v>
      </c>
      <c r="F26" s="34"/>
      <c r="G26" s="35">
        <v>24.6</v>
      </c>
      <c r="H26" s="35"/>
      <c r="I26" s="34">
        <f>G26/E26*100</f>
        <v>1230</v>
      </c>
      <c r="J26" s="34"/>
      <c r="K26" s="37">
        <f t="shared" si="0"/>
        <v>22.6</v>
      </c>
      <c r="L26" s="38">
        <f t="shared" si="1"/>
        <v>0</v>
      </c>
      <c r="M26" s="39"/>
    </row>
    <row r="27" spans="1:13" s="40" customFormat="1" ht="38.25" customHeight="1">
      <c r="A27" s="32">
        <v>12</v>
      </c>
      <c r="B27" s="33" t="s">
        <v>28</v>
      </c>
      <c r="C27" s="34"/>
      <c r="D27" s="34"/>
      <c r="E27" s="34"/>
      <c r="F27" s="34"/>
      <c r="G27" s="35">
        <v>11.6</v>
      </c>
      <c r="H27" s="35"/>
      <c r="I27" s="34"/>
      <c r="J27" s="34"/>
      <c r="K27" s="37">
        <f t="shared" si="0"/>
        <v>11.6</v>
      </c>
      <c r="L27" s="38">
        <f t="shared" si="1"/>
        <v>0</v>
      </c>
      <c r="M27" s="39"/>
    </row>
    <row r="28" spans="1:13" s="40" customFormat="1" ht="33.75" customHeight="1">
      <c r="A28" s="32">
        <v>13</v>
      </c>
      <c r="B28" s="33" t="s">
        <v>29</v>
      </c>
      <c r="C28" s="34">
        <v>363.2</v>
      </c>
      <c r="D28" s="34">
        <v>230</v>
      </c>
      <c r="E28" s="34">
        <v>97</v>
      </c>
      <c r="F28" s="34">
        <v>56</v>
      </c>
      <c r="G28" s="35">
        <v>107.5</v>
      </c>
      <c r="H28" s="36">
        <v>60.4</v>
      </c>
      <c r="I28" s="34">
        <f>G28/E28*100</f>
        <v>110.82474226804125</v>
      </c>
      <c r="J28" s="34">
        <f>H28/F28*100</f>
        <v>107.85714285714285</v>
      </c>
      <c r="K28" s="37">
        <f t="shared" si="0"/>
        <v>10.5</v>
      </c>
      <c r="L28" s="38">
        <f t="shared" si="1"/>
        <v>4.399999999999999</v>
      </c>
      <c r="M28" s="39"/>
    </row>
    <row r="29" spans="1:13" s="40" customFormat="1" ht="27.75" customHeight="1" hidden="1">
      <c r="A29" s="32">
        <v>14</v>
      </c>
      <c r="B29" s="33" t="s">
        <v>30</v>
      </c>
      <c r="C29" s="34"/>
      <c r="D29" s="34"/>
      <c r="E29" s="34"/>
      <c r="F29" s="34"/>
      <c r="G29" s="35"/>
      <c r="H29" s="36"/>
      <c r="I29" s="34"/>
      <c r="J29" s="34"/>
      <c r="K29" s="37">
        <f t="shared" si="0"/>
        <v>0</v>
      </c>
      <c r="L29" s="38">
        <f t="shared" si="1"/>
        <v>0</v>
      </c>
      <c r="M29" s="39"/>
    </row>
    <row r="30" spans="1:13" s="40" customFormat="1" ht="35.25" customHeight="1">
      <c r="A30" s="32">
        <v>14</v>
      </c>
      <c r="B30" s="33" t="s">
        <v>11</v>
      </c>
      <c r="C30" s="34">
        <v>156.9</v>
      </c>
      <c r="D30" s="34">
        <v>30</v>
      </c>
      <c r="E30" s="34">
        <v>62.7</v>
      </c>
      <c r="F30" s="34">
        <v>18</v>
      </c>
      <c r="G30" s="35">
        <v>210.7</v>
      </c>
      <c r="H30" s="36">
        <v>35.6</v>
      </c>
      <c r="I30" s="34">
        <f>G30/E30*100</f>
        <v>336.0446570972886</v>
      </c>
      <c r="J30" s="34">
        <f>H30/F30*100</f>
        <v>197.77777777777777</v>
      </c>
      <c r="K30" s="37">
        <f t="shared" si="0"/>
        <v>148</v>
      </c>
      <c r="L30" s="38">
        <f t="shared" si="1"/>
        <v>17.6</v>
      </c>
      <c r="M30" s="39"/>
    </row>
    <row r="31" spans="1:13" s="40" customFormat="1" ht="29.25" customHeight="1" hidden="1">
      <c r="A31" s="32">
        <v>13</v>
      </c>
      <c r="B31" s="33" t="s">
        <v>31</v>
      </c>
      <c r="C31" s="34"/>
      <c r="D31" s="34"/>
      <c r="E31" s="34"/>
      <c r="F31" s="34"/>
      <c r="G31" s="35"/>
      <c r="H31" s="36"/>
      <c r="I31" s="34"/>
      <c r="J31" s="34"/>
      <c r="K31" s="37">
        <f>G31-E31</f>
        <v>0</v>
      </c>
      <c r="L31" s="38">
        <f>H31-F31</f>
        <v>0</v>
      </c>
      <c r="M31" s="39"/>
    </row>
    <row r="32" spans="1:13" s="40" customFormat="1" ht="27" customHeight="1" hidden="1">
      <c r="A32" s="32">
        <v>14</v>
      </c>
      <c r="B32" s="33" t="s">
        <v>32</v>
      </c>
      <c r="C32" s="34"/>
      <c r="D32" s="34"/>
      <c r="E32" s="34"/>
      <c r="F32" s="34"/>
      <c r="G32" s="34"/>
      <c r="H32" s="34"/>
      <c r="I32" s="34"/>
      <c r="J32" s="34"/>
      <c r="K32" s="37">
        <f t="shared" si="0"/>
        <v>0</v>
      </c>
      <c r="L32" s="38">
        <f t="shared" si="1"/>
        <v>0</v>
      </c>
      <c r="M32" s="39"/>
    </row>
    <row r="33" spans="1:13" s="16" customFormat="1" ht="48" customHeight="1">
      <c r="A33" s="32">
        <v>15</v>
      </c>
      <c r="B33" s="33" t="s">
        <v>55</v>
      </c>
      <c r="C33" s="34">
        <v>2976.9</v>
      </c>
      <c r="D33" s="34">
        <v>320</v>
      </c>
      <c r="E33" s="34">
        <v>929.2</v>
      </c>
      <c r="F33" s="34">
        <v>96.5</v>
      </c>
      <c r="G33" s="35">
        <v>1471.8</v>
      </c>
      <c r="H33" s="34">
        <v>117.7</v>
      </c>
      <c r="I33" s="34">
        <f>G33/E33*100</f>
        <v>158.39431769263882</v>
      </c>
      <c r="J33" s="34">
        <f>H33/F33*100</f>
        <v>121.96891191709844</v>
      </c>
      <c r="K33" s="37">
        <f>G33-E33</f>
        <v>542.5999999999999</v>
      </c>
      <c r="L33" s="38">
        <f>H33-F33</f>
        <v>21.200000000000003</v>
      </c>
      <c r="M33" s="23"/>
    </row>
    <row r="34" spans="1:13" s="16" customFormat="1" ht="38.25" customHeight="1">
      <c r="A34" s="18"/>
      <c r="B34" s="24" t="s">
        <v>6</v>
      </c>
      <c r="C34" s="55">
        <f>C11+C12+C13+C14+C18+C22+C23+C24+C26+C27+C28+C29+C30+C15+C33+C31+C32+C17</f>
        <v>199704.1</v>
      </c>
      <c r="D34" s="14">
        <f>D11+D12+D13+D14+D18+D22+D23+D24+D26+D27+D28+D29+D30+D15+D33+D31+D32</f>
        <v>125368.7</v>
      </c>
      <c r="E34" s="14">
        <f>E11+E12+E13+E14+E18+E22+E23+E24+E26+E27+E28+E29+E30+E15+E33+E31+E32+E17</f>
        <v>63785.399999999994</v>
      </c>
      <c r="F34" s="14">
        <f>F11+F12+F13+F14+F18+F22+F23+F24+F26+F27+F28+F29+F30+F15+F33+F31+F32</f>
        <v>39598</v>
      </c>
      <c r="G34" s="55">
        <f>G11+G12+G13+G14+G18+G22+G23+G24+G26+G27+G28+G29+G30+G15+G33+G31+G32+G16+G17</f>
        <v>77032.1</v>
      </c>
      <c r="H34" s="14">
        <f>H11+H12+H13+H14+H18+H22+H23+H24+H26+H27+H28+H29+H30+H15+H33+H31+H32+H16</f>
        <v>42555.7</v>
      </c>
      <c r="I34" s="14">
        <f aca="true" t="shared" si="3" ref="I34:I46">G34/E34*100</f>
        <v>120.76760512593793</v>
      </c>
      <c r="J34" s="14">
        <f>H34/F34*100</f>
        <v>107.46931663215314</v>
      </c>
      <c r="K34" s="21">
        <f t="shared" si="0"/>
        <v>13246.700000000012</v>
      </c>
      <c r="L34" s="22">
        <f t="shared" si="1"/>
        <v>2957.699999999997</v>
      </c>
      <c r="M34" s="23"/>
    </row>
    <row r="35" spans="1:13" s="40" customFormat="1" ht="36.75" customHeight="1">
      <c r="A35" s="32">
        <v>16</v>
      </c>
      <c r="B35" s="33" t="s">
        <v>19</v>
      </c>
      <c r="C35" s="34">
        <v>51112.7</v>
      </c>
      <c r="D35" s="34">
        <v>51112.7</v>
      </c>
      <c r="E35" s="34">
        <v>17037.6</v>
      </c>
      <c r="F35" s="34">
        <v>17037.6</v>
      </c>
      <c r="G35" s="35">
        <v>17037.6</v>
      </c>
      <c r="H35" s="35">
        <v>17037.6</v>
      </c>
      <c r="I35" s="34">
        <f t="shared" si="3"/>
        <v>100</v>
      </c>
      <c r="J35" s="34">
        <f>H35/F35*100</f>
        <v>100</v>
      </c>
      <c r="K35" s="37">
        <f t="shared" si="0"/>
        <v>0</v>
      </c>
      <c r="L35" s="38">
        <f t="shared" si="1"/>
        <v>0</v>
      </c>
      <c r="M35" s="39"/>
    </row>
    <row r="36" spans="1:13" s="40" customFormat="1" ht="100.5" customHeight="1">
      <c r="A36" s="32">
        <v>17</v>
      </c>
      <c r="B36" s="52" t="s">
        <v>57</v>
      </c>
      <c r="C36" s="34">
        <v>32968.6</v>
      </c>
      <c r="D36" s="34">
        <v>32968.6</v>
      </c>
      <c r="E36" s="34">
        <v>10989.5</v>
      </c>
      <c r="F36" s="34">
        <v>10989.5</v>
      </c>
      <c r="G36" s="34">
        <v>10989.5</v>
      </c>
      <c r="H36" s="34">
        <v>10989.5</v>
      </c>
      <c r="I36" s="34">
        <f t="shared" si="3"/>
        <v>100</v>
      </c>
      <c r="J36" s="34">
        <f>H36/F36*100</f>
        <v>100</v>
      </c>
      <c r="K36" s="37">
        <f>G36-E36</f>
        <v>0</v>
      </c>
      <c r="L36" s="38">
        <f>H36-F36</f>
        <v>0</v>
      </c>
      <c r="M36" s="39"/>
    </row>
    <row r="37" spans="1:13" s="40" customFormat="1" ht="55.5">
      <c r="A37" s="32">
        <v>18</v>
      </c>
      <c r="B37" s="33" t="s">
        <v>20</v>
      </c>
      <c r="C37" s="34">
        <v>250564.7</v>
      </c>
      <c r="D37" s="34">
        <v>250564.7</v>
      </c>
      <c r="E37" s="34">
        <v>77174</v>
      </c>
      <c r="F37" s="34">
        <v>77174</v>
      </c>
      <c r="G37" s="34">
        <v>77174</v>
      </c>
      <c r="H37" s="34">
        <v>77174</v>
      </c>
      <c r="I37" s="34">
        <f t="shared" si="3"/>
        <v>100</v>
      </c>
      <c r="J37" s="34">
        <f>H37/F37*100</f>
        <v>100</v>
      </c>
      <c r="K37" s="37">
        <f t="shared" si="0"/>
        <v>0</v>
      </c>
      <c r="L37" s="38">
        <f t="shared" si="1"/>
        <v>0</v>
      </c>
      <c r="M37" s="39"/>
    </row>
    <row r="38" spans="1:13" s="40" customFormat="1" ht="85.5" customHeight="1" hidden="1">
      <c r="A38" s="32"/>
      <c r="B38" s="48" t="s">
        <v>36</v>
      </c>
      <c r="C38" s="34"/>
      <c r="D38" s="34"/>
      <c r="E38" s="34"/>
      <c r="F38" s="34"/>
      <c r="G38" s="35"/>
      <c r="H38" s="35"/>
      <c r="I38" s="34" t="e">
        <f t="shared" si="3"/>
        <v>#DIV/0!</v>
      </c>
      <c r="J38" s="34" t="e">
        <f>H38/F38*100</f>
        <v>#DIV/0!</v>
      </c>
      <c r="K38" s="37">
        <f t="shared" si="0"/>
        <v>0</v>
      </c>
      <c r="L38" s="38">
        <f t="shared" si="1"/>
        <v>0</v>
      </c>
      <c r="M38" s="39"/>
    </row>
    <row r="39" spans="1:13" s="40" customFormat="1" ht="55.5">
      <c r="A39" s="41">
        <v>19</v>
      </c>
      <c r="B39" s="33" t="s">
        <v>21</v>
      </c>
      <c r="C39" s="34">
        <v>52221</v>
      </c>
      <c r="D39" s="34">
        <v>52221</v>
      </c>
      <c r="E39" s="35">
        <v>17407.4</v>
      </c>
      <c r="F39" s="35">
        <v>17407.4</v>
      </c>
      <c r="G39" s="35">
        <v>17407.4</v>
      </c>
      <c r="H39" s="35">
        <v>17407.4</v>
      </c>
      <c r="I39" s="34">
        <f t="shared" si="3"/>
        <v>100</v>
      </c>
      <c r="J39" s="34">
        <f>H39/F39*100</f>
        <v>100</v>
      </c>
      <c r="K39" s="37">
        <f t="shared" si="0"/>
        <v>0</v>
      </c>
      <c r="L39" s="38">
        <f t="shared" si="1"/>
        <v>0</v>
      </c>
      <c r="M39" s="39"/>
    </row>
    <row r="40" spans="1:13" s="40" customFormat="1" ht="98.25" customHeight="1">
      <c r="A40" s="41">
        <v>20</v>
      </c>
      <c r="B40" s="33" t="s">
        <v>52</v>
      </c>
      <c r="C40" s="34">
        <v>1467</v>
      </c>
      <c r="D40" s="34">
        <v>1467</v>
      </c>
      <c r="E40" s="34">
        <v>1467</v>
      </c>
      <c r="F40" s="34">
        <v>1467</v>
      </c>
      <c r="G40" s="35">
        <v>1467</v>
      </c>
      <c r="H40" s="35">
        <v>1467</v>
      </c>
      <c r="I40" s="34">
        <f>G40/E40*100</f>
        <v>100</v>
      </c>
      <c r="J40" s="34">
        <f>H40/F40*100</f>
        <v>100</v>
      </c>
      <c r="K40" s="37">
        <f aca="true" t="shared" si="4" ref="K40:L44">G40-E40</f>
        <v>0</v>
      </c>
      <c r="L40" s="38">
        <f t="shared" si="4"/>
        <v>0</v>
      </c>
      <c r="M40" s="39"/>
    </row>
    <row r="41" spans="1:13" s="40" customFormat="1" ht="77.25" customHeight="1">
      <c r="A41" s="41">
        <v>21</v>
      </c>
      <c r="B41" s="48" t="s">
        <v>56</v>
      </c>
      <c r="C41" s="34">
        <v>1824.4</v>
      </c>
      <c r="D41" s="34">
        <v>1824.4</v>
      </c>
      <c r="E41" s="35">
        <v>408</v>
      </c>
      <c r="F41" s="35">
        <v>408</v>
      </c>
      <c r="G41" s="35">
        <v>408</v>
      </c>
      <c r="H41" s="35">
        <v>408</v>
      </c>
      <c r="I41" s="34">
        <f>G41/E41*100</f>
        <v>100</v>
      </c>
      <c r="J41" s="34">
        <f>H41/F41*100</f>
        <v>100</v>
      </c>
      <c r="K41" s="37">
        <f t="shared" si="4"/>
        <v>0</v>
      </c>
      <c r="L41" s="38">
        <f t="shared" si="4"/>
        <v>0</v>
      </c>
      <c r="M41" s="39"/>
    </row>
    <row r="42" spans="1:13" s="40" customFormat="1" ht="84.75" customHeight="1">
      <c r="A42" s="41">
        <v>22</v>
      </c>
      <c r="B42" s="48" t="s">
        <v>58</v>
      </c>
      <c r="C42" s="34">
        <v>4579.2</v>
      </c>
      <c r="D42" s="34">
        <v>4579.2</v>
      </c>
      <c r="E42" s="34">
        <v>4579.2</v>
      </c>
      <c r="F42" s="34">
        <v>4579.2</v>
      </c>
      <c r="G42" s="35"/>
      <c r="H42" s="35"/>
      <c r="I42" s="34">
        <f>G42/E42*100</f>
        <v>0</v>
      </c>
      <c r="J42" s="34">
        <f>H42/F42*100</f>
        <v>0</v>
      </c>
      <c r="K42" s="37">
        <f>G42-E42</f>
        <v>-4579.2</v>
      </c>
      <c r="L42" s="38">
        <f>H42-F42</f>
        <v>-4579.2</v>
      </c>
      <c r="M42" s="39"/>
    </row>
    <row r="43" spans="1:13" s="40" customFormat="1" ht="78.75">
      <c r="A43" s="41">
        <v>23</v>
      </c>
      <c r="B43" s="48" t="s">
        <v>53</v>
      </c>
      <c r="C43" s="34">
        <f aca="true" t="shared" si="5" ref="C43:H43">C44+C45+C46</f>
        <v>10474.5</v>
      </c>
      <c r="D43" s="34">
        <f t="shared" si="5"/>
        <v>10474.5</v>
      </c>
      <c r="E43" s="34">
        <f t="shared" si="5"/>
        <v>3507.1</v>
      </c>
      <c r="F43" s="34">
        <f t="shared" si="5"/>
        <v>3507.1</v>
      </c>
      <c r="G43" s="34">
        <f t="shared" si="5"/>
        <v>3507.1</v>
      </c>
      <c r="H43" s="34">
        <f t="shared" si="5"/>
        <v>3507.1</v>
      </c>
      <c r="I43" s="34">
        <f t="shared" si="3"/>
        <v>100</v>
      </c>
      <c r="J43" s="34">
        <f>H43/F43*100</f>
        <v>100</v>
      </c>
      <c r="K43" s="37">
        <f t="shared" si="4"/>
        <v>0</v>
      </c>
      <c r="L43" s="38">
        <f t="shared" si="4"/>
        <v>0</v>
      </c>
      <c r="M43" s="39"/>
    </row>
    <row r="44" spans="1:13" s="40" customFormat="1" ht="69.75">
      <c r="A44" s="41"/>
      <c r="B44" s="53" t="s">
        <v>39</v>
      </c>
      <c r="C44" s="34">
        <v>1672.2</v>
      </c>
      <c r="D44" s="34">
        <v>1672.2</v>
      </c>
      <c r="E44" s="35">
        <v>549.1</v>
      </c>
      <c r="F44" s="35">
        <v>549.1</v>
      </c>
      <c r="G44" s="35">
        <v>549.1</v>
      </c>
      <c r="H44" s="35">
        <v>549.1</v>
      </c>
      <c r="I44" s="34">
        <f t="shared" si="3"/>
        <v>100</v>
      </c>
      <c r="J44" s="34">
        <f>H44/F44*100</f>
        <v>100</v>
      </c>
      <c r="K44" s="37">
        <f t="shared" si="4"/>
        <v>0</v>
      </c>
      <c r="L44" s="38">
        <f t="shared" si="4"/>
        <v>0</v>
      </c>
      <c r="M44" s="39"/>
    </row>
    <row r="45" spans="1:13" s="40" customFormat="1" ht="35.25" customHeight="1">
      <c r="A45" s="41"/>
      <c r="B45" s="54" t="s">
        <v>38</v>
      </c>
      <c r="C45" s="34">
        <v>1700</v>
      </c>
      <c r="D45" s="34">
        <v>1700</v>
      </c>
      <c r="E45" s="35">
        <v>590.9</v>
      </c>
      <c r="F45" s="35">
        <v>590.9</v>
      </c>
      <c r="G45" s="35">
        <v>590.9</v>
      </c>
      <c r="H45" s="35">
        <v>590.9</v>
      </c>
      <c r="I45" s="34">
        <f t="shared" si="3"/>
        <v>100</v>
      </c>
      <c r="J45" s="34">
        <f>H45/F45*100</f>
        <v>100</v>
      </c>
      <c r="K45" s="37">
        <f t="shared" si="0"/>
        <v>0</v>
      </c>
      <c r="L45" s="38">
        <f t="shared" si="1"/>
        <v>0</v>
      </c>
      <c r="M45" s="39"/>
    </row>
    <row r="46" spans="1:13" s="40" customFormat="1" ht="33.75" customHeight="1">
      <c r="A46" s="41"/>
      <c r="B46" s="54" t="s">
        <v>37</v>
      </c>
      <c r="C46" s="34">
        <v>7102.3</v>
      </c>
      <c r="D46" s="34">
        <v>7102.3</v>
      </c>
      <c r="E46" s="35">
        <v>2367.1</v>
      </c>
      <c r="F46" s="35">
        <v>2367.1</v>
      </c>
      <c r="G46" s="35">
        <v>2367.1</v>
      </c>
      <c r="H46" s="35">
        <v>2367.1</v>
      </c>
      <c r="I46" s="34">
        <f t="shared" si="3"/>
        <v>100</v>
      </c>
      <c r="J46" s="34">
        <f>H46/F46*100</f>
        <v>100</v>
      </c>
      <c r="K46" s="37">
        <f t="shared" si="0"/>
        <v>0</v>
      </c>
      <c r="L46" s="38">
        <f t="shared" si="1"/>
        <v>0</v>
      </c>
      <c r="M46" s="39"/>
    </row>
    <row r="47" spans="1:13" s="40" customFormat="1" ht="75" customHeight="1" hidden="1">
      <c r="A47" s="41">
        <v>21</v>
      </c>
      <c r="B47" s="48" t="s">
        <v>50</v>
      </c>
      <c r="C47" s="34"/>
      <c r="D47" s="34"/>
      <c r="E47" s="35"/>
      <c r="F47" s="35"/>
      <c r="G47" s="35"/>
      <c r="H47" s="35"/>
      <c r="I47" s="34"/>
      <c r="J47" s="34"/>
      <c r="K47" s="37">
        <f aca="true" t="shared" si="6" ref="K47:L49">G47-E47</f>
        <v>0</v>
      </c>
      <c r="L47" s="38">
        <f t="shared" si="6"/>
        <v>0</v>
      </c>
      <c r="M47" s="39"/>
    </row>
    <row r="48" spans="1:13" s="40" customFormat="1" ht="129.75" customHeight="1">
      <c r="A48" s="41">
        <v>24</v>
      </c>
      <c r="B48" s="48" t="s">
        <v>51</v>
      </c>
      <c r="C48" s="34">
        <v>1100.5</v>
      </c>
      <c r="D48" s="34"/>
      <c r="E48" s="35">
        <v>1100.5</v>
      </c>
      <c r="F48" s="35"/>
      <c r="G48" s="35">
        <v>105</v>
      </c>
      <c r="H48" s="35"/>
      <c r="I48" s="34">
        <f>G48/E48*100</f>
        <v>9.541117673784644</v>
      </c>
      <c r="J48" s="34"/>
      <c r="K48" s="37">
        <f t="shared" si="6"/>
        <v>-995.5</v>
      </c>
      <c r="L48" s="38">
        <f t="shared" si="6"/>
        <v>0</v>
      </c>
      <c r="M48" s="39"/>
    </row>
    <row r="49" spans="1:13" s="40" customFormat="1" ht="61.5" customHeight="1">
      <c r="A49" s="41">
        <v>25</v>
      </c>
      <c r="B49" s="33" t="s">
        <v>40</v>
      </c>
      <c r="C49" s="34">
        <v>340592.5</v>
      </c>
      <c r="D49" s="34">
        <v>340592.5</v>
      </c>
      <c r="E49" s="35">
        <v>115022.9</v>
      </c>
      <c r="F49" s="35">
        <v>115022.9</v>
      </c>
      <c r="G49" s="35">
        <v>110949.9</v>
      </c>
      <c r="H49" s="35">
        <v>110949.9</v>
      </c>
      <c r="I49" s="34">
        <f>G49/E49*100</f>
        <v>96.45896599720577</v>
      </c>
      <c r="J49" s="34">
        <f>H49/F49*100</f>
        <v>96.45896599720577</v>
      </c>
      <c r="K49" s="37">
        <f t="shared" si="6"/>
        <v>-4073</v>
      </c>
      <c r="L49" s="38">
        <f t="shared" si="6"/>
        <v>-4073</v>
      </c>
      <c r="M49" s="39"/>
    </row>
    <row r="50" spans="1:13" s="40" customFormat="1" ht="31.5" customHeight="1">
      <c r="A50" s="41">
        <v>26</v>
      </c>
      <c r="B50" s="33" t="s">
        <v>41</v>
      </c>
      <c r="C50" s="36">
        <f aca="true" t="shared" si="7" ref="C50:H50">C51+C52+C53+C54</f>
        <v>64873.799999999996</v>
      </c>
      <c r="D50" s="36">
        <f t="shared" si="7"/>
        <v>3912.7</v>
      </c>
      <c r="E50" s="36">
        <f t="shared" si="7"/>
        <v>22641.9</v>
      </c>
      <c r="F50" s="36">
        <f t="shared" si="7"/>
        <v>2005.5</v>
      </c>
      <c r="G50" s="36">
        <f t="shared" si="7"/>
        <v>22411.800000000003</v>
      </c>
      <c r="H50" s="36">
        <f t="shared" si="7"/>
        <v>1690.9</v>
      </c>
      <c r="I50" s="34">
        <f aca="true" t="shared" si="8" ref="I50:I55">G50/E50*100</f>
        <v>98.98374253044136</v>
      </c>
      <c r="J50" s="34">
        <f>H50/F50*100</f>
        <v>84.31313886811269</v>
      </c>
      <c r="K50" s="37">
        <f t="shared" si="0"/>
        <v>-230.09999999999854</v>
      </c>
      <c r="L50" s="38">
        <f t="shared" si="1"/>
        <v>-314.5999999999999</v>
      </c>
      <c r="M50" s="39"/>
    </row>
    <row r="51" spans="1:13" s="40" customFormat="1" ht="31.5" customHeight="1">
      <c r="A51" s="41"/>
      <c r="B51" s="44" t="s">
        <v>42</v>
      </c>
      <c r="C51" s="36">
        <v>1387.5</v>
      </c>
      <c r="D51" s="34">
        <v>1387.5</v>
      </c>
      <c r="E51" s="35">
        <v>599</v>
      </c>
      <c r="F51" s="35">
        <v>599</v>
      </c>
      <c r="G51" s="35">
        <v>399</v>
      </c>
      <c r="H51" s="35">
        <v>399</v>
      </c>
      <c r="I51" s="34">
        <f t="shared" si="8"/>
        <v>66.6110183639399</v>
      </c>
      <c r="J51" s="34">
        <f>H51/F51*100</f>
        <v>66.6110183639399</v>
      </c>
      <c r="K51" s="37">
        <f aca="true" t="shared" si="9" ref="K51:L54">G51-E51</f>
        <v>-200</v>
      </c>
      <c r="L51" s="38">
        <f t="shared" si="9"/>
        <v>-200</v>
      </c>
      <c r="M51" s="39"/>
    </row>
    <row r="52" spans="1:13" s="40" customFormat="1" ht="31.5" customHeight="1">
      <c r="A52" s="41"/>
      <c r="B52" s="44" t="s">
        <v>38</v>
      </c>
      <c r="C52" s="36">
        <v>983.4</v>
      </c>
      <c r="D52" s="34">
        <v>983.4</v>
      </c>
      <c r="E52" s="35">
        <v>504.7</v>
      </c>
      <c r="F52" s="35">
        <v>504.7</v>
      </c>
      <c r="G52" s="35">
        <v>474.6</v>
      </c>
      <c r="H52" s="35">
        <v>474.6</v>
      </c>
      <c r="I52" s="34">
        <f t="shared" si="8"/>
        <v>94.03606102635229</v>
      </c>
      <c r="J52" s="34">
        <f>H52/F52*100</f>
        <v>94.03606102635229</v>
      </c>
      <c r="K52" s="37">
        <f t="shared" si="9"/>
        <v>-30.099999999999966</v>
      </c>
      <c r="L52" s="38">
        <f t="shared" si="9"/>
        <v>-30.099999999999966</v>
      </c>
      <c r="M52" s="39"/>
    </row>
    <row r="53" spans="1:13" s="40" customFormat="1" ht="31.5" customHeight="1">
      <c r="A53" s="41"/>
      <c r="B53" s="44" t="s">
        <v>37</v>
      </c>
      <c r="C53" s="36">
        <v>1369.8</v>
      </c>
      <c r="D53" s="34">
        <v>1369.8</v>
      </c>
      <c r="E53" s="35">
        <v>743.8</v>
      </c>
      <c r="F53" s="35">
        <v>743.8</v>
      </c>
      <c r="G53" s="35">
        <v>743.8</v>
      </c>
      <c r="H53" s="35">
        <v>743.8</v>
      </c>
      <c r="I53" s="34">
        <f t="shared" si="8"/>
        <v>100</v>
      </c>
      <c r="J53" s="34">
        <f>H53/F53*100</f>
        <v>100</v>
      </c>
      <c r="K53" s="37">
        <f t="shared" si="9"/>
        <v>0</v>
      </c>
      <c r="L53" s="38">
        <f t="shared" si="9"/>
        <v>0</v>
      </c>
      <c r="M53" s="39"/>
    </row>
    <row r="54" spans="1:13" s="40" customFormat="1" ht="57" customHeight="1">
      <c r="A54" s="41"/>
      <c r="B54" s="44" t="s">
        <v>43</v>
      </c>
      <c r="C54" s="36">
        <v>61133.1</v>
      </c>
      <c r="D54" s="34">
        <v>172</v>
      </c>
      <c r="E54" s="35">
        <v>20794.4</v>
      </c>
      <c r="F54" s="35">
        <v>158</v>
      </c>
      <c r="G54" s="35">
        <v>20794.4</v>
      </c>
      <c r="H54" s="35">
        <v>73.5</v>
      </c>
      <c r="I54" s="34">
        <f t="shared" si="8"/>
        <v>100</v>
      </c>
      <c r="J54" s="34">
        <f>H54/F54*100</f>
        <v>46.51898734177215</v>
      </c>
      <c r="K54" s="37">
        <f>G54-E54</f>
        <v>0</v>
      </c>
      <c r="L54" s="38">
        <f t="shared" si="9"/>
        <v>-84.5</v>
      </c>
      <c r="M54" s="39"/>
    </row>
    <row r="55" spans="1:13" s="16" customFormat="1" ht="27" customHeight="1">
      <c r="A55" s="25"/>
      <c r="B55" s="24" t="s">
        <v>13</v>
      </c>
      <c r="C55" s="14">
        <f>C34+C35+C36+C37+C38+C39+C43+C47+C49+C50+C48+C40+C41+C42</f>
        <v>1011483</v>
      </c>
      <c r="D55" s="14">
        <f>D34+D35+D36+D37+D38+D39+D43+D47+D49+D50+D48+D40+D41+D42</f>
        <v>875085.9999999999</v>
      </c>
      <c r="E55" s="14">
        <f>E34+E35+E36+E37+E38+E39+E43+E47+E49+E50+E48+E40+E41+E42</f>
        <v>335120.50000000006</v>
      </c>
      <c r="F55" s="14">
        <f>F34+F35+F36+F37+F38+F39+F43+F47+F49+F50+F48+F40+F41+F42</f>
        <v>289196.2</v>
      </c>
      <c r="G55" s="14">
        <f>G34+G35+G36+G37+G38+G39+G43+G47+G49+G50+G48+G40+G41+G42</f>
        <v>338489.39999999997</v>
      </c>
      <c r="H55" s="14">
        <f>H34+H35+H36+H37+H38+H39+H43+H47+H49+H50+H48+H40+H41+H42</f>
        <v>283187.1</v>
      </c>
      <c r="I55" s="14">
        <f t="shared" si="8"/>
        <v>101.0052801902599</v>
      </c>
      <c r="J55" s="14">
        <f>H55/F55*100</f>
        <v>97.9221372894941</v>
      </c>
      <c r="K55" s="21">
        <f t="shared" si="0"/>
        <v>3368.899999999907</v>
      </c>
      <c r="L55" s="22">
        <f t="shared" si="1"/>
        <v>-6009.100000000035</v>
      </c>
      <c r="M55" s="23"/>
    </row>
    <row r="56" spans="1:13" s="16" customFormat="1" ht="27" customHeight="1">
      <c r="A56" s="26"/>
      <c r="B56" s="27" t="s">
        <v>18</v>
      </c>
      <c r="C56" s="28"/>
      <c r="D56" s="28"/>
      <c r="E56" s="29">
        <f>G11*15/60</f>
        <v>10290.05</v>
      </c>
      <c r="F56" s="28" t="s">
        <v>17</v>
      </c>
      <c r="G56" s="30"/>
      <c r="H56" s="30"/>
      <c r="I56" s="28"/>
      <c r="J56" s="28"/>
      <c r="K56" s="28"/>
      <c r="L56" s="28"/>
      <c r="M56" s="15"/>
    </row>
    <row r="57" spans="1:13" s="16" customFormat="1" ht="27" customHeight="1">
      <c r="A57" s="26"/>
      <c r="B57" s="26" t="s">
        <v>16</v>
      </c>
      <c r="C57" s="26"/>
      <c r="D57" s="26"/>
      <c r="E57" s="31"/>
      <c r="F57" s="31"/>
      <c r="G57" s="31"/>
      <c r="H57" s="31"/>
      <c r="I57" s="31"/>
      <c r="J57" s="31"/>
      <c r="K57" s="62"/>
      <c r="L57" s="62"/>
      <c r="M57" s="15"/>
    </row>
    <row r="58" spans="1:13" s="16" customFormat="1" ht="85.5" customHeight="1">
      <c r="A58" s="26"/>
      <c r="B58" s="63" t="s">
        <v>49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15"/>
    </row>
    <row r="59" spans="1:12" ht="12.75" customHeight="1">
      <c r="A59" s="3"/>
      <c r="B59" s="4"/>
      <c r="C59" s="4"/>
      <c r="D59" s="4"/>
      <c r="E59" s="5"/>
      <c r="F59" s="5"/>
      <c r="G59" s="5"/>
      <c r="H59" s="5"/>
      <c r="I59" s="5"/>
      <c r="J59" s="5"/>
      <c r="K59" s="2"/>
      <c r="L59" s="1"/>
    </row>
    <row r="60" spans="1:12" ht="12.75" customHeight="1">
      <c r="A60" s="3"/>
      <c r="B60" s="4"/>
      <c r="C60" s="4"/>
      <c r="D60" s="4"/>
      <c r="E60" s="5"/>
      <c r="F60" s="5"/>
      <c r="G60" s="5"/>
      <c r="H60" s="5"/>
      <c r="I60" s="5"/>
      <c r="J60" s="5"/>
      <c r="K60" s="2"/>
      <c r="L60" s="1"/>
    </row>
    <row r="61" spans="1:12" ht="12.75" customHeight="1">
      <c r="A61" s="3"/>
      <c r="B61" s="6"/>
      <c r="C61" s="6"/>
      <c r="D61" s="6"/>
      <c r="E61" s="7"/>
      <c r="F61" s="7"/>
      <c r="G61" s="7"/>
      <c r="H61" s="7"/>
      <c r="I61" s="7"/>
      <c r="J61" s="7"/>
      <c r="K61" s="8"/>
      <c r="L61" s="1"/>
    </row>
    <row r="62" spans="7:8" ht="19.5" customHeight="1">
      <c r="G62" s="12"/>
      <c r="H62" s="12"/>
    </row>
    <row r="63" ht="19.5" customHeight="1"/>
    <row r="64" ht="12.75" customHeight="1"/>
    <row r="65" ht="12.75" customHeight="1"/>
    <row r="66" ht="19.5" customHeight="1"/>
  </sheetData>
  <sheetProtection/>
  <mergeCells count="15">
    <mergeCell ref="K9:L9"/>
    <mergeCell ref="K57:L57"/>
    <mergeCell ref="B58:L58"/>
    <mergeCell ref="A9:A10"/>
    <mergeCell ref="B9:B10"/>
    <mergeCell ref="C9:D9"/>
    <mergeCell ref="E9:F9"/>
    <mergeCell ref="G9:H9"/>
    <mergeCell ref="I9:J9"/>
    <mergeCell ref="K1:L1"/>
    <mergeCell ref="A2:L2"/>
    <mergeCell ref="A3:L3"/>
    <mergeCell ref="A4:L4"/>
    <mergeCell ref="A5:L5"/>
    <mergeCell ref="D6:F6"/>
  </mergeCells>
  <printOptions horizontalCentered="1" verticalCentered="1"/>
  <pageMargins left="0.5905511811023623" right="0.3937007874015748" top="0.3937007874015748" bottom="0.3937007874015748" header="0.5118110236220472" footer="0.1968503937007874"/>
  <pageSetup horizontalDpi="600" verticalDpi="600" orientation="landscape" paperSize="9" scale="38" r:id="rId1"/>
  <headerFooter alignWithMargins="0">
    <oddFooter>&amp;C&amp;6&amp;F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Admin1</dc:creator>
  <cp:keywords/>
  <dc:description/>
  <cp:lastModifiedBy>user1</cp:lastModifiedBy>
  <cp:lastPrinted>2019-05-03T11:32:54Z</cp:lastPrinted>
  <dcterms:created xsi:type="dcterms:W3CDTF">2005-02-25T11:18:06Z</dcterms:created>
  <dcterms:modified xsi:type="dcterms:W3CDTF">2019-05-03T11:33:07Z</dcterms:modified>
  <cp:category/>
  <cp:version/>
  <cp:contentType/>
  <cp:contentStatus/>
</cp:coreProperties>
</file>