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/>
  </bookViews>
  <sheets>
    <sheet name="Аркуш1" sheetId="1" r:id="rId1"/>
    <sheet name="Аркуш2" sheetId="2" r:id="rId2"/>
    <sheet name="Аркуш3" sheetId="3" r:id="rId3"/>
    <sheet name="Аркуш4" sheetId="4" r:id="rId4"/>
  </sheets>
  <definedNames>
    <definedName name="_xlnm.Print_Area" localSheetId="0">Аркуш1!$A$1:$G$22</definedName>
  </definedNames>
  <calcPr calcId="124519"/>
</workbook>
</file>

<file path=xl/calcChain.xml><?xml version="1.0" encoding="utf-8"?>
<calcChain xmlns="http://schemas.openxmlformats.org/spreadsheetml/2006/main">
  <c r="D11" i="1"/>
  <c r="E11"/>
  <c r="F11"/>
  <c r="G11"/>
  <c r="C11"/>
  <c r="F16"/>
  <c r="E16"/>
  <c r="C16"/>
  <c r="D14"/>
  <c r="D13"/>
  <c r="D12"/>
  <c r="D16" l="1"/>
  <c r="D287" i="4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E262"/>
  <c r="C262"/>
  <c r="D261"/>
  <c r="D260"/>
  <c r="E259"/>
  <c r="C259"/>
  <c r="D258"/>
  <c r="D257"/>
  <c r="D256"/>
  <c r="D255"/>
  <c r="D254"/>
  <c r="D253"/>
  <c r="D252"/>
  <c r="D251"/>
  <c r="E250"/>
  <c r="D250"/>
  <c r="C250"/>
  <c r="D249"/>
  <c r="E248"/>
  <c r="D248"/>
  <c r="C248"/>
  <c r="D247"/>
  <c r="D246"/>
  <c r="D245"/>
  <c r="D244"/>
  <c r="D243"/>
  <c r="D242"/>
  <c r="D241"/>
  <c r="D240"/>
  <c r="D239"/>
  <c r="D238"/>
  <c r="D237"/>
  <c r="D236"/>
  <c r="D235"/>
  <c r="D234"/>
  <c r="E233"/>
  <c r="C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E215"/>
  <c r="C215"/>
  <c r="D214"/>
  <c r="D213"/>
  <c r="D212"/>
  <c r="D211"/>
  <c r="D210"/>
  <c r="D209"/>
  <c r="D208"/>
  <c r="D207"/>
  <c r="D206"/>
  <c r="D205"/>
  <c r="D204"/>
  <c r="E203"/>
  <c r="C203"/>
  <c r="D202"/>
  <c r="D201"/>
  <c r="D200"/>
  <c r="D199"/>
  <c r="D198"/>
  <c r="D197"/>
  <c r="D196"/>
  <c r="D195"/>
  <c r="D194"/>
  <c r="E193"/>
  <c r="C193"/>
  <c r="D192"/>
  <c r="D191"/>
  <c r="D190"/>
  <c r="D189"/>
  <c r="D188"/>
  <c r="E188"/>
  <c r="C188"/>
  <c r="D187"/>
  <c r="D186"/>
  <c r="D185"/>
  <c r="D184"/>
  <c r="E183"/>
  <c r="C183"/>
  <c r="D182"/>
  <c r="E181"/>
  <c r="D181"/>
  <c r="C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E159"/>
  <c r="C159"/>
  <c r="D158"/>
  <c r="D157"/>
  <c r="D156"/>
  <c r="D155"/>
  <c r="D154"/>
  <c r="D153"/>
  <c r="D152"/>
  <c r="D151"/>
  <c r="D150"/>
  <c r="D149"/>
  <c r="D148"/>
  <c r="E147"/>
  <c r="C147"/>
  <c r="D146"/>
  <c r="D145"/>
  <c r="D144"/>
  <c r="E143"/>
  <c r="C143"/>
  <c r="D142"/>
  <c r="D141"/>
  <c r="D140"/>
  <c r="D139"/>
  <c r="D138"/>
  <c r="D137"/>
  <c r="D136"/>
  <c r="E135"/>
  <c r="C135"/>
  <c r="D134"/>
  <c r="D133"/>
  <c r="D132"/>
  <c r="E131"/>
  <c r="C131"/>
  <c r="D130"/>
  <c r="D129"/>
  <c r="D128"/>
  <c r="D127"/>
  <c r="E126"/>
  <c r="C126"/>
  <c r="D125"/>
  <c r="D124"/>
  <c r="E123"/>
  <c r="C123"/>
  <c r="D122"/>
  <c r="D121"/>
  <c r="D120"/>
  <c r="D119"/>
  <c r="D118"/>
  <c r="E117"/>
  <c r="D116"/>
  <c r="D115"/>
  <c r="D114"/>
  <c r="D113"/>
  <c r="D112"/>
  <c r="D111"/>
  <c r="E111"/>
  <c r="C111"/>
  <c r="D109"/>
  <c r="D108"/>
  <c r="D107"/>
  <c r="D106"/>
  <c r="D105"/>
  <c r="D104"/>
  <c r="D103"/>
  <c r="E102"/>
  <c r="C102"/>
  <c r="D101"/>
  <c r="D100"/>
  <c r="D99"/>
  <c r="E98"/>
  <c r="C98"/>
  <c r="D97"/>
  <c r="D96"/>
  <c r="D95"/>
  <c r="D94"/>
  <c r="D93"/>
  <c r="D92"/>
  <c r="D91"/>
  <c r="D90"/>
  <c r="D89"/>
  <c r="D88"/>
  <c r="D87"/>
  <c r="D85"/>
  <c r="D86"/>
  <c r="E85"/>
  <c r="C85"/>
  <c r="D84"/>
  <c r="D83"/>
  <c r="D82"/>
  <c r="E81"/>
  <c r="C81"/>
  <c r="D80"/>
  <c r="D79"/>
  <c r="E79"/>
  <c r="C79"/>
  <c r="D78"/>
  <c r="D77"/>
  <c r="D76"/>
  <c r="D75"/>
  <c r="D74"/>
  <c r="D73"/>
  <c r="D72"/>
  <c r="E71"/>
  <c r="C71"/>
  <c r="D70"/>
  <c r="D69"/>
  <c r="C69"/>
  <c r="D68"/>
  <c r="C68"/>
  <c r="D67"/>
  <c r="C67"/>
  <c r="D66"/>
  <c r="C66"/>
  <c r="D65"/>
  <c r="C65"/>
  <c r="D64"/>
  <c r="C64"/>
  <c r="D63"/>
  <c r="E62"/>
  <c r="C62"/>
  <c r="D61"/>
  <c r="D60"/>
  <c r="D59"/>
  <c r="D58"/>
  <c r="D57"/>
  <c r="D56"/>
  <c r="D55"/>
  <c r="D54"/>
  <c r="D53"/>
  <c r="E53"/>
  <c r="C53"/>
  <c r="D52"/>
  <c r="D51"/>
  <c r="E50"/>
  <c r="C50"/>
  <c r="D49"/>
  <c r="D48"/>
  <c r="E48"/>
  <c r="C48"/>
  <c r="D47"/>
  <c r="D46"/>
  <c r="D45"/>
  <c r="D44"/>
  <c r="D43"/>
  <c r="D42"/>
  <c r="D41"/>
  <c r="D40"/>
  <c r="D39"/>
  <c r="E38"/>
  <c r="C38"/>
  <c r="I37"/>
  <c r="D37"/>
  <c r="D36"/>
  <c r="E36"/>
  <c r="C36"/>
  <c r="E34"/>
  <c r="D34"/>
  <c r="D33"/>
  <c r="D32"/>
  <c r="D31"/>
  <c r="D30"/>
  <c r="E29"/>
  <c r="C29"/>
  <c r="D28"/>
  <c r="D27"/>
  <c r="D26"/>
  <c r="D25"/>
  <c r="D24"/>
  <c r="E23"/>
  <c r="C23"/>
  <c r="D22"/>
  <c r="D21"/>
  <c r="D20"/>
  <c r="D19"/>
  <c r="D18"/>
  <c r="D17"/>
  <c r="D16"/>
  <c r="D15"/>
  <c r="D14"/>
  <c r="D13"/>
  <c r="E12"/>
  <c r="C12"/>
  <c r="E10"/>
  <c r="C10"/>
  <c r="D50"/>
  <c r="D126"/>
  <c r="C110"/>
  <c r="D135"/>
  <c r="D81"/>
  <c r="D123"/>
  <c r="D12"/>
  <c r="D29"/>
  <c r="D71"/>
  <c r="E110"/>
  <c r="D38"/>
  <c r="D117"/>
  <c r="D110"/>
  <c r="D143"/>
  <c r="D259"/>
  <c r="D262"/>
  <c r="D98"/>
  <c r="D147"/>
  <c r="D183"/>
  <c r="D203"/>
  <c r="D233"/>
  <c r="E288"/>
  <c r="D23"/>
  <c r="D62"/>
  <c r="D102"/>
  <c r="D131"/>
  <c r="D159"/>
  <c r="D193"/>
  <c r="D215"/>
  <c r="H271" i="3"/>
  <c r="F271"/>
  <c r="H270"/>
  <c r="F270"/>
  <c r="H269"/>
  <c r="F269"/>
  <c r="H268"/>
  <c r="F268"/>
  <c r="G267"/>
  <c r="C267"/>
  <c r="F266"/>
  <c r="F265"/>
  <c r="F264"/>
  <c r="F263"/>
  <c r="H262"/>
  <c r="F262"/>
  <c r="H261"/>
  <c r="F261"/>
  <c r="F260"/>
  <c r="F259"/>
  <c r="G258"/>
  <c r="C258"/>
  <c r="F257"/>
  <c r="F256"/>
  <c r="H256"/>
  <c r="G256"/>
  <c r="C256"/>
  <c r="H255"/>
  <c r="F255"/>
  <c r="H254"/>
  <c r="F254"/>
  <c r="H253"/>
  <c r="F253"/>
  <c r="H252"/>
  <c r="F252"/>
  <c r="H251"/>
  <c r="F251"/>
  <c r="H250"/>
  <c r="F250"/>
  <c r="H249"/>
  <c r="F249"/>
  <c r="F248"/>
  <c r="F247"/>
  <c r="H246"/>
  <c r="F246"/>
  <c r="H245"/>
  <c r="F245"/>
  <c r="H244"/>
  <c r="F244"/>
  <c r="F243"/>
  <c r="F242"/>
  <c r="G241"/>
  <c r="C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H223"/>
  <c r="G223"/>
  <c r="C223"/>
  <c r="H222"/>
  <c r="F222"/>
  <c r="H221"/>
  <c r="F221"/>
  <c r="H220"/>
  <c r="F220"/>
  <c r="H219"/>
  <c r="F219"/>
  <c r="H218"/>
  <c r="F218"/>
  <c r="H217"/>
  <c r="F217"/>
  <c r="H216"/>
  <c r="F216"/>
  <c r="H215"/>
  <c r="F215"/>
  <c r="H214"/>
  <c r="F214"/>
  <c r="H213"/>
  <c r="F213"/>
  <c r="H212"/>
  <c r="F212"/>
  <c r="G211"/>
  <c r="C211"/>
  <c r="H210"/>
  <c r="F210"/>
  <c r="H209"/>
  <c r="F209"/>
  <c r="H208"/>
  <c r="F208"/>
  <c r="H207"/>
  <c r="F207"/>
  <c r="H206"/>
  <c r="F206"/>
  <c r="H205"/>
  <c r="F205"/>
  <c r="H204"/>
  <c r="F204"/>
  <c r="H203"/>
  <c r="F203"/>
  <c r="H202"/>
  <c r="F202"/>
  <c r="G201"/>
  <c r="C201"/>
  <c r="F200"/>
  <c r="F199"/>
  <c r="F198"/>
  <c r="F197"/>
  <c r="H196"/>
  <c r="G196"/>
  <c r="F196"/>
  <c r="C196"/>
  <c r="F195"/>
  <c r="F194"/>
  <c r="F193"/>
  <c r="H192"/>
  <c r="F192"/>
  <c r="H191"/>
  <c r="G191"/>
  <c r="C191"/>
  <c r="H190"/>
  <c r="H189"/>
  <c r="F190"/>
  <c r="F189"/>
  <c r="G189"/>
  <c r="C189"/>
  <c r="H188"/>
  <c r="F188"/>
  <c r="H187"/>
  <c r="F187"/>
  <c r="H186"/>
  <c r="F186"/>
  <c r="H185"/>
  <c r="F185"/>
  <c r="H184"/>
  <c r="F184"/>
  <c r="H183"/>
  <c r="F183"/>
  <c r="H182"/>
  <c r="F182"/>
  <c r="H181"/>
  <c r="F181"/>
  <c r="H180"/>
  <c r="F180"/>
  <c r="H179"/>
  <c r="F179"/>
  <c r="H178"/>
  <c r="F178"/>
  <c r="H177"/>
  <c r="F177"/>
  <c r="H176"/>
  <c r="F176"/>
  <c r="H175"/>
  <c r="F175"/>
  <c r="H174"/>
  <c r="F174"/>
  <c r="F173"/>
  <c r="H172"/>
  <c r="F172"/>
  <c r="H171"/>
  <c r="F171"/>
  <c r="H170"/>
  <c r="F170"/>
  <c r="H169"/>
  <c r="F169"/>
  <c r="H168"/>
  <c r="F168"/>
  <c r="G167"/>
  <c r="C167"/>
  <c r="F166"/>
  <c r="F165"/>
  <c r="F164"/>
  <c r="F163"/>
  <c r="F162"/>
  <c r="F161"/>
  <c r="F160"/>
  <c r="F159"/>
  <c r="F158"/>
  <c r="H157"/>
  <c r="F157"/>
  <c r="H156"/>
  <c r="F156"/>
  <c r="G155"/>
  <c r="C155"/>
  <c r="F154"/>
  <c r="F153"/>
  <c r="F152"/>
  <c r="H151"/>
  <c r="G151"/>
  <c r="G118"/>
  <c r="C151"/>
  <c r="H150"/>
  <c r="F150"/>
  <c r="H149"/>
  <c r="F149"/>
  <c r="H148"/>
  <c r="F148"/>
  <c r="H147"/>
  <c r="F147"/>
  <c r="H146"/>
  <c r="F146"/>
  <c r="H145"/>
  <c r="F145"/>
  <c r="H144"/>
  <c r="F144"/>
  <c r="G143"/>
  <c r="C143"/>
  <c r="F142"/>
  <c r="F141"/>
  <c r="F140"/>
  <c r="H139"/>
  <c r="G139"/>
  <c r="C139"/>
  <c r="F138"/>
  <c r="F137"/>
  <c r="H136"/>
  <c r="H134"/>
  <c r="F136"/>
  <c r="F134"/>
  <c r="F135"/>
  <c r="G134"/>
  <c r="C134"/>
  <c r="H133"/>
  <c r="F133"/>
  <c r="F132"/>
  <c r="F131"/>
  <c r="G131"/>
  <c r="C131"/>
  <c r="F130"/>
  <c r="F129"/>
  <c r="F128"/>
  <c r="F127"/>
  <c r="F126"/>
  <c r="H125"/>
  <c r="F125"/>
  <c r="F124"/>
  <c r="F123"/>
  <c r="F122"/>
  <c r="F121"/>
  <c r="F120"/>
  <c r="H119"/>
  <c r="G119"/>
  <c r="C119"/>
  <c r="H116"/>
  <c r="G116"/>
  <c r="F116"/>
  <c r="H114"/>
  <c r="G114"/>
  <c r="F114"/>
  <c r="H112"/>
  <c r="G112"/>
  <c r="F112"/>
  <c r="H110"/>
  <c r="G110"/>
  <c r="H109"/>
  <c r="F109"/>
  <c r="H108"/>
  <c r="F108"/>
  <c r="H107"/>
  <c r="F107"/>
  <c r="H106"/>
  <c r="F106"/>
  <c r="F105"/>
  <c r="H104"/>
  <c r="F104"/>
  <c r="H103"/>
  <c r="F103"/>
  <c r="G102"/>
  <c r="C102"/>
  <c r="F101"/>
  <c r="F100"/>
  <c r="F99"/>
  <c r="H98"/>
  <c r="G98"/>
  <c r="C98"/>
  <c r="F97"/>
  <c r="F96"/>
  <c r="F95"/>
  <c r="F94"/>
  <c r="F93"/>
  <c r="F92"/>
  <c r="F91"/>
  <c r="F90"/>
  <c r="F89"/>
  <c r="F88"/>
  <c r="F87"/>
  <c r="F86"/>
  <c r="H85"/>
  <c r="G85"/>
  <c r="C85"/>
  <c r="H84"/>
  <c r="F84"/>
  <c r="H83"/>
  <c r="F83"/>
  <c r="H82"/>
  <c r="F82"/>
  <c r="G81"/>
  <c r="C81"/>
  <c r="H80"/>
  <c r="F80"/>
  <c r="F79"/>
  <c r="G79"/>
  <c r="C79"/>
  <c r="F78"/>
  <c r="F77"/>
  <c r="F76"/>
  <c r="F75"/>
  <c r="F74"/>
  <c r="F73"/>
  <c r="F72"/>
  <c r="K71"/>
  <c r="J71"/>
  <c r="I71"/>
  <c r="H71"/>
  <c r="G71"/>
  <c r="C71"/>
  <c r="H70"/>
  <c r="F70"/>
  <c r="F69"/>
  <c r="C69"/>
  <c r="F68"/>
  <c r="C68"/>
  <c r="F67"/>
  <c r="C67"/>
  <c r="H66"/>
  <c r="F66"/>
  <c r="C66"/>
  <c r="H65"/>
  <c r="F65"/>
  <c r="C65"/>
  <c r="H64"/>
  <c r="F64"/>
  <c r="C64"/>
  <c r="H63"/>
  <c r="F63"/>
  <c r="G62"/>
  <c r="F61"/>
  <c r="F60"/>
  <c r="F59"/>
  <c r="F58"/>
  <c r="F57"/>
  <c r="F56"/>
  <c r="H55"/>
  <c r="F55"/>
  <c r="F54"/>
  <c r="G53"/>
  <c r="C53"/>
  <c r="F52"/>
  <c r="F51"/>
  <c r="H50"/>
  <c r="G50"/>
  <c r="C50"/>
  <c r="F49"/>
  <c r="F48"/>
  <c r="K48"/>
  <c r="J48"/>
  <c r="I48"/>
  <c r="H48"/>
  <c r="G48"/>
  <c r="C48"/>
  <c r="H47"/>
  <c r="F47"/>
  <c r="H46"/>
  <c r="F46"/>
  <c r="H45"/>
  <c r="F45"/>
  <c r="F44"/>
  <c r="H43"/>
  <c r="F43"/>
  <c r="H42"/>
  <c r="F42"/>
  <c r="F41"/>
  <c r="F40"/>
  <c r="F39"/>
  <c r="G38"/>
  <c r="C38"/>
  <c r="N37"/>
  <c r="F37"/>
  <c r="F36"/>
  <c r="H36"/>
  <c r="G36"/>
  <c r="C36"/>
  <c r="H34"/>
  <c r="G34"/>
  <c r="F34"/>
  <c r="F33"/>
  <c r="F32"/>
  <c r="F31"/>
  <c r="F30"/>
  <c r="F29"/>
  <c r="H29"/>
  <c r="G29"/>
  <c r="C29"/>
  <c r="F28"/>
  <c r="F27"/>
  <c r="F26"/>
  <c r="F25"/>
  <c r="F24"/>
  <c r="H23"/>
  <c r="G23"/>
  <c r="C23"/>
  <c r="F22"/>
  <c r="F21"/>
  <c r="F20"/>
  <c r="F19"/>
  <c r="F18"/>
  <c r="F17"/>
  <c r="F16"/>
  <c r="F15"/>
  <c r="F14"/>
  <c r="F13"/>
  <c r="H12"/>
  <c r="G12"/>
  <c r="C12"/>
  <c r="F50"/>
  <c r="F98"/>
  <c r="F119"/>
  <c r="H241"/>
  <c r="F155"/>
  <c r="H62"/>
  <c r="C118"/>
  <c r="F151"/>
  <c r="F223"/>
  <c r="D10" i="4"/>
  <c r="H258" i="3"/>
  <c r="H81"/>
  <c r="H155"/>
  <c r="F191"/>
  <c r="C288" i="4"/>
  <c r="F241" i="3"/>
  <c r="F81"/>
  <c r="F38"/>
  <c r="F85"/>
  <c r="H102"/>
  <c r="F143"/>
  <c r="H167"/>
  <c r="H201"/>
  <c r="H211"/>
  <c r="F12"/>
  <c r="C62"/>
  <c r="C10"/>
  <c r="C274"/>
  <c r="F71"/>
  <c r="H79"/>
  <c r="H143"/>
  <c r="F23"/>
  <c r="F139"/>
  <c r="F258"/>
  <c r="H267"/>
  <c r="D288" i="4"/>
  <c r="F53" i="3"/>
  <c r="F62"/>
  <c r="F102"/>
  <c r="F167"/>
  <c r="F201"/>
  <c r="F211"/>
  <c r="F267"/>
  <c r="F110"/>
  <c r="G10"/>
  <c r="G274"/>
  <c r="H38"/>
  <c r="H53"/>
  <c r="H131"/>
  <c r="F287" i="2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H262"/>
  <c r="G262"/>
  <c r="H261"/>
  <c r="F261"/>
  <c r="H260"/>
  <c r="F260"/>
  <c r="K259"/>
  <c r="J259"/>
  <c r="I259"/>
  <c r="G259"/>
  <c r="C259"/>
  <c r="F258"/>
  <c r="F257"/>
  <c r="F256"/>
  <c r="F255"/>
  <c r="H254"/>
  <c r="F254"/>
  <c r="H253"/>
  <c r="F253"/>
  <c r="F252"/>
  <c r="F251"/>
  <c r="G250"/>
  <c r="C250"/>
  <c r="F249"/>
  <c r="F248"/>
  <c r="H248"/>
  <c r="G248"/>
  <c r="C248"/>
  <c r="H247"/>
  <c r="F247"/>
  <c r="H246"/>
  <c r="F246"/>
  <c r="H245"/>
  <c r="F245"/>
  <c r="H244"/>
  <c r="F244"/>
  <c r="H243"/>
  <c r="F243"/>
  <c r="H242"/>
  <c r="F242"/>
  <c r="H241"/>
  <c r="F241"/>
  <c r="F240"/>
  <c r="F239"/>
  <c r="H238"/>
  <c r="F238"/>
  <c r="H237"/>
  <c r="F237"/>
  <c r="H236"/>
  <c r="F236"/>
  <c r="F235"/>
  <c r="F234"/>
  <c r="G233"/>
  <c r="C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K215"/>
  <c r="J215"/>
  <c r="I215"/>
  <c r="H215"/>
  <c r="G215"/>
  <c r="C215"/>
  <c r="H214"/>
  <c r="F214"/>
  <c r="H213"/>
  <c r="F213"/>
  <c r="H212"/>
  <c r="F212"/>
  <c r="H211"/>
  <c r="F211"/>
  <c r="H210"/>
  <c r="F210"/>
  <c r="H209"/>
  <c r="F209"/>
  <c r="H208"/>
  <c r="F208"/>
  <c r="H207"/>
  <c r="F207"/>
  <c r="H206"/>
  <c r="F206"/>
  <c r="H205"/>
  <c r="F205"/>
  <c r="H204"/>
  <c r="F204"/>
  <c r="G203"/>
  <c r="C203"/>
  <c r="H202"/>
  <c r="F202"/>
  <c r="H201"/>
  <c r="F201"/>
  <c r="H200"/>
  <c r="F200"/>
  <c r="H199"/>
  <c r="F199"/>
  <c r="H198"/>
  <c r="F198"/>
  <c r="H197"/>
  <c r="F197"/>
  <c r="H196"/>
  <c r="F196"/>
  <c r="H195"/>
  <c r="F195"/>
  <c r="H194"/>
  <c r="H193"/>
  <c r="F194"/>
  <c r="G193"/>
  <c r="C193"/>
  <c r="F192"/>
  <c r="F191"/>
  <c r="F190"/>
  <c r="F189"/>
  <c r="H188"/>
  <c r="G188"/>
  <c r="C188"/>
  <c r="F187"/>
  <c r="F186"/>
  <c r="F185"/>
  <c r="H184"/>
  <c r="F184"/>
  <c r="G183"/>
  <c r="C183"/>
  <c r="H182"/>
  <c r="F182"/>
  <c r="F181"/>
  <c r="G181"/>
  <c r="C181"/>
  <c r="H180"/>
  <c r="F180"/>
  <c r="H179"/>
  <c r="F179"/>
  <c r="H178"/>
  <c r="F178"/>
  <c r="H177"/>
  <c r="F177"/>
  <c r="H176"/>
  <c r="F176"/>
  <c r="H175"/>
  <c r="F175"/>
  <c r="H174"/>
  <c r="F174"/>
  <c r="H173"/>
  <c r="F173"/>
  <c r="H172"/>
  <c r="F172"/>
  <c r="H171"/>
  <c r="F171"/>
  <c r="H170"/>
  <c r="F170"/>
  <c r="H169"/>
  <c r="F169"/>
  <c r="H168"/>
  <c r="F168"/>
  <c r="H167"/>
  <c r="F167"/>
  <c r="H166"/>
  <c r="F166"/>
  <c r="F165"/>
  <c r="H164"/>
  <c r="F164"/>
  <c r="H163"/>
  <c r="F163"/>
  <c r="H162"/>
  <c r="F162"/>
  <c r="H161"/>
  <c r="F161"/>
  <c r="H160"/>
  <c r="F160"/>
  <c r="K159"/>
  <c r="J159"/>
  <c r="I159"/>
  <c r="G159"/>
  <c r="C159"/>
  <c r="F158"/>
  <c r="F157"/>
  <c r="F156"/>
  <c r="F155"/>
  <c r="F154"/>
  <c r="F153"/>
  <c r="F152"/>
  <c r="F151"/>
  <c r="F150"/>
  <c r="H149"/>
  <c r="F149"/>
  <c r="H148"/>
  <c r="H147"/>
  <c r="F148"/>
  <c r="G147"/>
  <c r="C147"/>
  <c r="F146"/>
  <c r="F145"/>
  <c r="F144"/>
  <c r="F143"/>
  <c r="H143"/>
  <c r="G143"/>
  <c r="C143"/>
  <c r="H142"/>
  <c r="F142"/>
  <c r="H141"/>
  <c r="F141"/>
  <c r="H140"/>
  <c r="F140"/>
  <c r="H139"/>
  <c r="F139"/>
  <c r="H138"/>
  <c r="F138"/>
  <c r="H137"/>
  <c r="F137"/>
  <c r="H136"/>
  <c r="F136"/>
  <c r="K135"/>
  <c r="J135"/>
  <c r="I135"/>
  <c r="G135"/>
  <c r="C135"/>
  <c r="F134"/>
  <c r="F133"/>
  <c r="F132"/>
  <c r="H131"/>
  <c r="G131"/>
  <c r="C131"/>
  <c r="F130"/>
  <c r="F129"/>
  <c r="H128"/>
  <c r="F128"/>
  <c r="F127"/>
  <c r="G126"/>
  <c r="C126"/>
  <c r="H125"/>
  <c r="F125"/>
  <c r="F123"/>
  <c r="F124"/>
  <c r="K123"/>
  <c r="J123"/>
  <c r="I123"/>
  <c r="G123"/>
  <c r="C123"/>
  <c r="F122"/>
  <c r="F121"/>
  <c r="F117"/>
  <c r="F120"/>
  <c r="F119"/>
  <c r="F118"/>
  <c r="H117"/>
  <c r="G117"/>
  <c r="F116"/>
  <c r="F115"/>
  <c r="F111"/>
  <c r="F114"/>
  <c r="F113"/>
  <c r="F112"/>
  <c r="H111"/>
  <c r="G111"/>
  <c r="C111"/>
  <c r="H109"/>
  <c r="F109"/>
  <c r="H108"/>
  <c r="F108"/>
  <c r="H107"/>
  <c r="F107"/>
  <c r="H106"/>
  <c r="F106"/>
  <c r="F105"/>
  <c r="H104"/>
  <c r="F104"/>
  <c r="H103"/>
  <c r="F103"/>
  <c r="G102"/>
  <c r="C102"/>
  <c r="F101"/>
  <c r="F100"/>
  <c r="F99"/>
  <c r="H98"/>
  <c r="G98"/>
  <c r="F98"/>
  <c r="C98"/>
  <c r="F97"/>
  <c r="F96"/>
  <c r="F95"/>
  <c r="F94"/>
  <c r="F93"/>
  <c r="F92"/>
  <c r="F91"/>
  <c r="F90"/>
  <c r="F89"/>
  <c r="F88"/>
  <c r="F87"/>
  <c r="F86"/>
  <c r="H85"/>
  <c r="G85"/>
  <c r="C85"/>
  <c r="H84"/>
  <c r="F84"/>
  <c r="H83"/>
  <c r="F83"/>
  <c r="H82"/>
  <c r="F82"/>
  <c r="G81"/>
  <c r="C81"/>
  <c r="H80"/>
  <c r="F80"/>
  <c r="F79"/>
  <c r="G79"/>
  <c r="C79"/>
  <c r="F78"/>
  <c r="F77"/>
  <c r="F76"/>
  <c r="F75"/>
  <c r="F74"/>
  <c r="F73"/>
  <c r="F72"/>
  <c r="K71"/>
  <c r="J71"/>
  <c r="I71"/>
  <c r="H71"/>
  <c r="G71"/>
  <c r="C71"/>
  <c r="H70"/>
  <c r="F70"/>
  <c r="F69"/>
  <c r="C69"/>
  <c r="F68"/>
  <c r="C68"/>
  <c r="F67"/>
  <c r="C67"/>
  <c r="H66"/>
  <c r="F66"/>
  <c r="C66"/>
  <c r="H65"/>
  <c r="F65"/>
  <c r="C65"/>
  <c r="H64"/>
  <c r="F64"/>
  <c r="C64"/>
  <c r="H63"/>
  <c r="F63"/>
  <c r="F62"/>
  <c r="G62"/>
  <c r="F61"/>
  <c r="F60"/>
  <c r="F59"/>
  <c r="F58"/>
  <c r="F57"/>
  <c r="F56"/>
  <c r="H55"/>
  <c r="F55"/>
  <c r="F53"/>
  <c r="F54"/>
  <c r="K53"/>
  <c r="J53"/>
  <c r="I53"/>
  <c r="G53"/>
  <c r="C53"/>
  <c r="F52"/>
  <c r="F51"/>
  <c r="F50"/>
  <c r="H50"/>
  <c r="G50"/>
  <c r="C50"/>
  <c r="F49"/>
  <c r="F48"/>
  <c r="K48"/>
  <c r="J48"/>
  <c r="I48"/>
  <c r="H48"/>
  <c r="G48"/>
  <c r="C48"/>
  <c r="H47"/>
  <c r="F47"/>
  <c r="H46"/>
  <c r="F46"/>
  <c r="H45"/>
  <c r="F45"/>
  <c r="F44"/>
  <c r="H43"/>
  <c r="F43"/>
  <c r="H42"/>
  <c r="F42"/>
  <c r="F41"/>
  <c r="F40"/>
  <c r="F39"/>
  <c r="G38"/>
  <c r="C38"/>
  <c r="N37"/>
  <c r="F37"/>
  <c r="F36"/>
  <c r="H36"/>
  <c r="G36"/>
  <c r="C36"/>
  <c r="H34"/>
  <c r="G34"/>
  <c r="F34"/>
  <c r="F33"/>
  <c r="F32"/>
  <c r="F31"/>
  <c r="F30"/>
  <c r="H29"/>
  <c r="G29"/>
  <c r="C29"/>
  <c r="F28"/>
  <c r="F27"/>
  <c r="F26"/>
  <c r="F25"/>
  <c r="F24"/>
  <c r="H23"/>
  <c r="G23"/>
  <c r="G10"/>
  <c r="C23"/>
  <c r="F22"/>
  <c r="F21"/>
  <c r="F20"/>
  <c r="F19"/>
  <c r="F18"/>
  <c r="F17"/>
  <c r="F16"/>
  <c r="F15"/>
  <c r="F14"/>
  <c r="F13"/>
  <c r="H12"/>
  <c r="G12"/>
  <c r="C12"/>
  <c r="F29"/>
  <c r="F71"/>
  <c r="F259"/>
  <c r="F262"/>
  <c r="F10" i="3"/>
  <c r="F23" i="2"/>
  <c r="C62"/>
  <c r="F85"/>
  <c r="C110"/>
  <c r="F147"/>
  <c r="F183"/>
  <c r="F215"/>
  <c r="C10"/>
  <c r="C288"/>
  <c r="F131"/>
  <c r="H10" i="3"/>
  <c r="F203" i="2"/>
  <c r="H79"/>
  <c r="H81"/>
  <c r="G110"/>
  <c r="G288"/>
  <c r="H250"/>
  <c r="H259"/>
  <c r="H118" i="3"/>
  <c r="H274"/>
  <c r="F118"/>
  <c r="F274"/>
  <c r="H53" i="2"/>
  <c r="H123"/>
  <c r="F193"/>
  <c r="H203"/>
  <c r="H233"/>
  <c r="F12"/>
  <c r="F38"/>
  <c r="F126"/>
  <c r="F135"/>
  <c r="H159"/>
  <c r="H181"/>
  <c r="H183"/>
  <c r="F188"/>
  <c r="F233"/>
  <c r="F81"/>
  <c r="F102"/>
  <c r="F159"/>
  <c r="F250"/>
  <c r="H38"/>
  <c r="H62"/>
  <c r="H102"/>
  <c r="H126"/>
  <c r="H135"/>
  <c r="F110"/>
  <c r="H10"/>
  <c r="F10"/>
  <c r="F288"/>
  <c r="H110"/>
  <c r="H288"/>
</calcChain>
</file>

<file path=xl/sharedStrings.xml><?xml version="1.0" encoding="utf-8"?>
<sst xmlns="http://schemas.openxmlformats.org/spreadsheetml/2006/main" count="1327" uniqueCount="433">
  <si>
    <t>№</t>
  </si>
  <si>
    <t>Назва об’єкта</t>
  </si>
  <si>
    <t>Всього</t>
  </si>
  <si>
    <t>Дороги загального користування місцевого значення</t>
  </si>
  <si>
    <t>Дороги комунальної форми власності</t>
  </si>
  <si>
    <t>Поточний середній ремонт автомобільної дороги Городок - Рудка на ділянці км 15 + 200 - км 17 + 200</t>
  </si>
  <si>
    <t>Служба автомобільних доріг у Рівненській області</t>
  </si>
  <si>
    <t xml:space="preserve">обласний </t>
  </si>
  <si>
    <t>районний</t>
  </si>
  <si>
    <t>міський (селищний, сільський)</t>
  </si>
  <si>
    <t>Володимирецький район</t>
  </si>
  <si>
    <t>Загальна 
кошторисна 
вартість, 
тис. гривень</t>
  </si>
  <si>
    <t xml:space="preserve">державний </t>
  </si>
  <si>
    <t xml:space="preserve">Гощанський район </t>
  </si>
  <si>
    <t xml:space="preserve">Гощанська селищна рада </t>
  </si>
  <si>
    <t xml:space="preserve">Демидівський район </t>
  </si>
  <si>
    <t>Демидівська селищна рада</t>
  </si>
  <si>
    <t xml:space="preserve">Дубенський район </t>
  </si>
  <si>
    <t xml:space="preserve">Дубровицький район </t>
  </si>
  <si>
    <t xml:space="preserve">Зарічненський район </t>
  </si>
  <si>
    <t xml:space="preserve">Здолбунівський район </t>
  </si>
  <si>
    <t xml:space="preserve">Корецький район </t>
  </si>
  <si>
    <t xml:space="preserve">Костопільський район </t>
  </si>
  <si>
    <t xml:space="preserve">Млинівський район </t>
  </si>
  <si>
    <t xml:space="preserve">Острозький район </t>
  </si>
  <si>
    <t xml:space="preserve">Радивилівський район </t>
  </si>
  <si>
    <t xml:space="preserve">Рівненський район </t>
  </si>
  <si>
    <t xml:space="preserve">Рокитнівський район </t>
  </si>
  <si>
    <t xml:space="preserve">Сарненський район </t>
  </si>
  <si>
    <t xml:space="preserve">Березнівський район </t>
  </si>
  <si>
    <t xml:space="preserve">м. Вараш </t>
  </si>
  <si>
    <t>м. Дубно</t>
  </si>
  <si>
    <t xml:space="preserve">м. Острог </t>
  </si>
  <si>
    <t>м. Рівне</t>
  </si>
  <si>
    <t xml:space="preserve">Володимирецький район </t>
  </si>
  <si>
    <t>Озерянська сільська рада</t>
  </si>
  <si>
    <t>Привільненська сільська рада</t>
  </si>
  <si>
    <t>Служба автомобільних доріг в Рівненській області</t>
  </si>
  <si>
    <t xml:space="preserve">Капітальний ремонт дороги Залужжя - Великі Озера Дубровицького району </t>
  </si>
  <si>
    <t>Капітальний ремонт вул. Володимирська в м. Дубровиця</t>
  </si>
  <si>
    <t>Капітальний ремонт вул. Миру (від вул. Нова до вул. Шкільна) в м. Дубровиця</t>
  </si>
  <si>
    <t>Капітальний ремонт вул. Воробинська в м. Дубровиця</t>
  </si>
  <si>
    <t>Трипутнянська сільська рада</t>
  </si>
  <si>
    <t xml:space="preserve">Дубровицька міська рада </t>
  </si>
  <si>
    <t xml:space="preserve">Зарічненська селищна рада </t>
  </si>
  <si>
    <t xml:space="preserve">Перелік заходів 
в рамках реалізації Програми розвитку дорожнього господарства Рівненської області на 2017 рік </t>
  </si>
  <si>
    <t>Поточний середній ремонт шляхопроводу на 
км 65 + 265 автомобільної дороги Городище - Рівне - Старокостянтинів</t>
  </si>
  <si>
    <t xml:space="preserve">Служба автомобільних доріг у Рівненській області </t>
  </si>
  <si>
    <t>Поточний середній ремонт шляхопроводу на км 65 + 566 автомобільної дороги Городище - Рівне - Старокостянтинів</t>
  </si>
  <si>
    <t>Капітальний ремонт дороги  по вул. Шкільна в с Верхів Острозького району Рівненської області</t>
  </si>
  <si>
    <t>Верхівська сільська рада</t>
  </si>
  <si>
    <t>Бухарівська сільська рада</t>
  </si>
  <si>
    <t>1 499,900</t>
  </si>
  <si>
    <t>Межиріцька сільська рада</t>
  </si>
  <si>
    <t xml:space="preserve">Плосківська сільська рада </t>
  </si>
  <si>
    <t>Поточний середній ремонт дороги Городище - Рівне - Старокостянтинів на ділянці км 166 + 400 - км 175 + 950</t>
  </si>
  <si>
    <t>Кузнецовська міська рада</t>
  </si>
  <si>
    <t>Капітальний ремонт дорожнього покриття вулиці Шкільна з транспортною розв’язкою на перехресті вулиць Шевченка, Шкільна та Паркова в м. Здолбунів</t>
  </si>
  <si>
    <t>Капітальний ремонт дорожнього покриття  по вулиці Шевченка від будинку № 242 до будинку № 266  в м. Здолбунів</t>
  </si>
  <si>
    <t>Поточний ремонт по вул. Гора в с. Йосипівка Здолбунівського району</t>
  </si>
  <si>
    <t xml:space="preserve">Здолбунівська міська рада </t>
  </si>
  <si>
    <t>Білашівська сільська рада</t>
  </si>
  <si>
    <t>Здовбицька сільська рада</t>
  </si>
  <si>
    <t>Пятигірська сільська рада</t>
  </si>
  <si>
    <t>Урвенська сільська рада</t>
  </si>
  <si>
    <t xml:space="preserve">Дерманська Друга сільська рада </t>
  </si>
  <si>
    <t>Сапожинська сільська рада</t>
  </si>
  <si>
    <t>Бриківська сільська рада</t>
  </si>
  <si>
    <t>Гвіздівська сільська рада</t>
  </si>
  <si>
    <t>Крилівська сільська рада</t>
  </si>
  <si>
    <t>Іванівська сільська рада</t>
  </si>
  <si>
    <t>Стовпинська сільська рада</t>
  </si>
  <si>
    <t>Харалузька сільська рада</t>
  </si>
  <si>
    <t>Користівська сільська рада</t>
  </si>
  <si>
    <t>Невірківська сільська рада</t>
  </si>
  <si>
    <t>Світанівська сільська рада</t>
  </si>
  <si>
    <t>Корецька міська рада</t>
  </si>
  <si>
    <t>Капітальний ремонт вул. Шевченка в с. Річки Корецького району Рівненської області</t>
  </si>
  <si>
    <t>Капітальний ремонт автодороги О 181114 Острожець - Радянське</t>
  </si>
  <si>
    <t>Капітальний ремонт дороги Підзамче - Копані Радивилівського району</t>
  </si>
  <si>
    <t>Капітальний ремонт дороги Підзамче - Башарівка Радивилівського району</t>
  </si>
  <si>
    <t>Поточний ремонт дороги Підзамче - Стоянівка Радивилівського району</t>
  </si>
  <si>
    <t>Поточний ремонт дороги Підзамче – Казмірі Радивилівського району</t>
  </si>
  <si>
    <t>Поточний ремонт дороги Башарівка – Приски Радивилівського району</t>
  </si>
  <si>
    <t>Рівненський район</t>
  </si>
  <si>
    <t>1 600,0</t>
  </si>
  <si>
    <t>1 200,0</t>
  </si>
  <si>
    <t>1 000,0</t>
  </si>
  <si>
    <t>Крупецька сільська рада</t>
  </si>
  <si>
    <t>Бугаївська сільська рада</t>
  </si>
  <si>
    <t>Капітальний ремонт вул. Балки с. Балки Радивилівського району</t>
  </si>
  <si>
    <t>Капітальний ремонт дорожнього покриття вул. Лев’ятинська в м. Радивилів Радивилівського району</t>
  </si>
  <si>
    <t>Капітальний ремонт ділянки автомобільної дороги Гориньград – Біла Криниця</t>
  </si>
  <si>
    <t>Капітальний ремонт автомобільної дороги Заріцьк – Шпаків</t>
  </si>
  <si>
    <t>Капітальний ремонт ділянки автомобільної дороги Олишва – Іскра – Заріцьк</t>
  </si>
  <si>
    <t>Капітальний ремонт ділянки автомобільної дороги Підгірці – Малий Шпаків</t>
  </si>
  <si>
    <t>Капітальний ремонт автомобільної дороги Іскра – Новостав Дальній</t>
  </si>
  <si>
    <t>Капітальний ремонт ділянки автомобільної дороги Сухівці – Іскра</t>
  </si>
  <si>
    <t>Капітальний ремонт ділянки автомобільної дороги Бармаки – Городище – /М-06/</t>
  </si>
  <si>
    <t>Капітальний ремонт ділянки автомобільної дороги Оржів – Білів</t>
  </si>
  <si>
    <t>Капітальний ремонт ділянки автомобільної дороги Ставки – Обарів</t>
  </si>
  <si>
    <t>Капітальний ремонт ділянки автомобільної дороги Шостаків – Макотерти – Ясининичі</t>
  </si>
  <si>
    <t>3 600,0</t>
  </si>
  <si>
    <t>Капітальний ремонт вулиці Першотравнева в селі Грушвиця Перша Рівненського району</t>
  </si>
  <si>
    <t>Капітальний ремонт вулиці Замкова в смт Клевань Рівненського району</t>
  </si>
  <si>
    <t>Капітальний ремонт вулиці Кругівська в селі Жобрин Рівненського району</t>
  </si>
  <si>
    <t>Капітальний ремонт вулиці Шевченка в селі Ставки Рівненського району</t>
  </si>
  <si>
    <t>Капітальний ремонт вулиці Княгині Ольги в селі Корнин Рівненського району</t>
  </si>
  <si>
    <t>Капітальний ремонт вулиці Незалежності в селі Корнин Рівненського району</t>
  </si>
  <si>
    <t>Капітальний ремонт вулиці Колгоспна в селі Заріцьк Рівненського району</t>
  </si>
  <si>
    <t>Капітальний ремонт вулиці Квітнева в селі Городище Рівненського району</t>
  </si>
  <si>
    <t>Клеванська селищна рада</t>
  </si>
  <si>
    <t>Жобринська сільська рада</t>
  </si>
  <si>
    <t>Обарівська сільська рада</t>
  </si>
  <si>
    <t>Корнинська сільська рада</t>
  </si>
  <si>
    <t>Малошпаківська сільська рада</t>
  </si>
  <si>
    <t>Городищенська сільська рада</t>
  </si>
  <si>
    <t>Грушвицька сільська рада</t>
  </si>
  <si>
    <t>Капітальний ремонт дороги по вул. Кузнецова в смт Млинів</t>
  </si>
  <si>
    <t>Томашгородська селищна рада</t>
  </si>
  <si>
    <t>Сновидовицька сільська рада</t>
  </si>
  <si>
    <t>Рокитнівська сільська рада</t>
  </si>
  <si>
    <t>Карпилівська сільська рада</t>
  </si>
  <si>
    <t>Глинівська сільська рада</t>
  </si>
  <si>
    <t>Глинівськасільська рада</t>
  </si>
  <si>
    <t>Старосільська сільська рада</t>
  </si>
  <si>
    <t>Біловізька сільська рада</t>
  </si>
  <si>
    <t>Березівська сільська рада</t>
  </si>
  <si>
    <t>Капітальний ремонт по вул. Зарічна в селі Тинне Сарненського району</t>
  </si>
  <si>
    <t>Реконструкція дороги по вул. Грушевського в с. Селище Сарненського району</t>
  </si>
  <si>
    <t>Поточний ремонт дороги по вул. Молодіжна в селі Яринівка Сарненського району</t>
  </si>
  <si>
    <t>Поточний ремонт дороги по вул. Підлісна в селі Тріскині Сарненського району</t>
  </si>
  <si>
    <t>Поточний ремонт дороги по вул. Лесі Українки в селі Тріскині Сарненського району</t>
  </si>
  <si>
    <t>Поточний ремонт дороги по вул. Шевченка в селі Ремчиці Сарненського району</t>
  </si>
  <si>
    <t>Поточний ремонт вул. Поліська с. Орлівка Сарненського району</t>
  </si>
  <si>
    <t>Клесівська селищна рада Сарненського району Рівненської області</t>
  </si>
  <si>
    <t>Великовербченська сільська рада</t>
  </si>
  <si>
    <t>Тинненська сільська рада</t>
  </si>
  <si>
    <t>Селищенська сільська рада</t>
  </si>
  <si>
    <t>Ремчицька сільська рада</t>
  </si>
  <si>
    <t>Костянтинівська сільська рада</t>
  </si>
  <si>
    <t>Стрільська сільська рада</t>
  </si>
  <si>
    <t>Дубенська міська рада</t>
  </si>
  <si>
    <t xml:space="preserve">Острозька міська рада </t>
  </si>
  <si>
    <t>Потреба у коштах, тис. гривень</t>
  </si>
  <si>
    <t xml:space="preserve">місцеві бюджети </t>
  </si>
  <si>
    <t xml:space="preserve">Симонівська сільська рада </t>
  </si>
  <si>
    <t>ВСЬОГО ПО ПРОГРАМІ</t>
  </si>
  <si>
    <t>Марининська сілська рада</t>
  </si>
  <si>
    <t xml:space="preserve">Капітальний ремонт дорожнього покриття по пров. Дорошенка в м. Березне Рівненської області </t>
  </si>
  <si>
    <t xml:space="preserve">Березнівська міська рада </t>
  </si>
  <si>
    <t xml:space="preserve">Капітальний ремонт дорожнього покриття по 
вул. Котляревського в м. Березне Рівненської області </t>
  </si>
  <si>
    <t xml:space="preserve">Капітальний ремонт дорожнього покриття по 
вул. Грушевського в м. Березне Рівненської області </t>
  </si>
  <si>
    <t xml:space="preserve">Капітальний ремонт дорожнього покриття по 
вул. Островського в м. Березне Рівненської області </t>
  </si>
  <si>
    <t>Поточний ремонт по вул. Застав’я в с. Дермань Друга Здолбунівського району</t>
  </si>
  <si>
    <t xml:space="preserve">Поточний ремонт по вул. Підгірна в с. Дермань Друга Здолбунівського району </t>
  </si>
  <si>
    <t xml:space="preserve">Поточний ремонт по вул. Підкоршів в с. Урвенна Здолбунівського району </t>
  </si>
  <si>
    <t xml:space="preserve">Капітальний ремонт  по вул. Шевченка в с. Білашів Здолбунівського району </t>
  </si>
  <si>
    <t xml:space="preserve">Капітальний ремонт дорожнього покриття, вул. Партизанська в смт Зарічне </t>
  </si>
  <si>
    <t xml:space="preserve">Капітальний ремонт дорожнього покриття, вул. Незалежності в смт Зарічне </t>
  </si>
  <si>
    <t>Поточний ремонт дороги по вул. 17 Вересня в с. Більська Воля Володимирецького району</t>
  </si>
  <si>
    <t>Поточний ремонт дороги по вул. Шкільна в с. Більська Воля Володимирецького району</t>
  </si>
  <si>
    <t>Поточний ремонт дороги по вул. Залядинська в с. Більська Воля Володимирецького району</t>
  </si>
  <si>
    <t>Більськовільська сільська рада</t>
  </si>
  <si>
    <t>Городецька сільська рада</t>
  </si>
  <si>
    <t xml:space="preserve">Поточний ремонт дороги по вул. Зарічна в с. Здовбиця Здолбунівського району </t>
  </si>
  <si>
    <t>Капітальний ремонт дороги по вул. Томаша в смт Томашгород Рокитнівського району</t>
  </si>
  <si>
    <t>Капітальний ремонт дороги по вул. Центральна в с. Лісове Дубровицького району</t>
  </si>
  <si>
    <t>Поточний ремонт дороги по вул. А. Коломийця в с.  Городець Володимирецького району</t>
  </si>
  <si>
    <t>Поточний ремонт дороги по вул. Зарічна в с.  Городець Володимирецького району</t>
  </si>
  <si>
    <t>Капітальний ремонт вулиці Робітнича в с. Лішня Демидівського району</t>
  </si>
  <si>
    <t>Капітальний ремонт вулиці Гайок в с. Лішня Демидівського району</t>
  </si>
  <si>
    <t>Капітальний ремонт вулиці Зелена в с. Лішня Демидівського району</t>
  </si>
  <si>
    <t>Капітальний ремонт вул. Зелена с. Озеряни Дубенського району</t>
  </si>
  <si>
    <t>Капітальний ремонт вул. Квітнева в  с. Дубрівка Дубенського району</t>
  </si>
  <si>
    <t>Капітальний ремонт вул. Набережна в  с. Панталія Дубенського району</t>
  </si>
  <si>
    <t xml:space="preserve">Капітальний ремонт вул. .Шкільна с. Кривиця Дубровицького району </t>
  </si>
  <si>
    <t xml:space="preserve">Поточний ремонт дороги по вул. Перша в с. Здовбиця Здолбунівського району </t>
  </si>
  <si>
    <t xml:space="preserve">Капітальний ремонт дорожнього покриття вулиць Шевченка, частина І.Богуна в с. Здовбиця Здолбунівського району </t>
  </si>
  <si>
    <t xml:space="preserve">Поточний ремонт по вул. Лісова  в с. П' ятигори Здолбунівського району </t>
  </si>
  <si>
    <t>Поточний ремонт вул. Осташівка в с. Сапожин Корецького району</t>
  </si>
  <si>
    <t>Поточний ремонт вул. Береброва в с. Богданівка Корецького району</t>
  </si>
  <si>
    <t>Поточний ремонт вул. Новосілка в с. Черниця Корецького району</t>
  </si>
  <si>
    <t>Поточний ремонт вул. Набережна в с. Гвіздів Корецького району</t>
  </si>
  <si>
    <t>Поточний ремонт вул. Шкільна в с. Крилів Корецького району</t>
  </si>
  <si>
    <t>Поточний ремонт вул. Церковна в с. Іванівка Корецького району</t>
  </si>
  <si>
    <t>Поточний ремонт вул. Набережна в с. Стовпин Корецького району</t>
  </si>
  <si>
    <t>Поточний ремонт вул. Миру в с. Харалуг Корецького району</t>
  </si>
  <si>
    <t>Поточний ремонт вул. Рівненська в с. Користь Корецького району</t>
  </si>
  <si>
    <t>Поточний ремонт пров.Східний в с. Користь Корецького району</t>
  </si>
  <si>
    <t>Поточний ремонт вул. Молодіжна в с. Невірків Корецького району</t>
  </si>
  <si>
    <t>Поточний ремонт вул. Набережна в с. Невірків Корецького району</t>
  </si>
  <si>
    <t>Поточний ремонт вул. 1 Травня в с. Невірків Корецького району</t>
  </si>
  <si>
    <t>Поточний ремонт вул. Зарічна в с. Невірків Корецького району</t>
  </si>
  <si>
    <t>Поточний ремонт вул. Зарічна в с. Світанок Корецького району</t>
  </si>
  <si>
    <t>Поточний ремонт вул. Шевченка в с. Світанок Корецького району</t>
  </si>
  <si>
    <t>Поточний ремонт вул. Незалежності в с. Світанок Корецького району</t>
  </si>
  <si>
    <t>Поточний ремонт вул. І.Франка в с. Бранів Корецького району</t>
  </si>
  <si>
    <t>Капітальний ремонт дороги по вул. Святкова в с. Рокитне Рокитнівського району</t>
  </si>
  <si>
    <t>Капітальний ремонт дороги по вул. Садова в с. Рокитне Рокитнівського району</t>
  </si>
  <si>
    <t>Капітальний ремонт дороги по вул. Заводська в с. Остки Рокитнівського району</t>
  </si>
  <si>
    <t>Капітальний ремонт дороги по вул. Т.Шевченка в с. Дубно Рокитнівського району</t>
  </si>
  <si>
    <t>Капітальний ремонт дороги по вул. Центральна в с. Хміль Рокитнівського району</t>
  </si>
  <si>
    <t>Капітальний ремонт дороги по вул. Бродівська в с. Глинне Рокитнівського району</t>
  </si>
  <si>
    <t>Капітальний ремонт дороги по вул. Пушкіна в с. Старе Село Рокитнівського району</t>
  </si>
  <si>
    <t>Капітальний ремонт дороги по вул. І.Павловича в с. Старе Село Рокитнівського району</t>
  </si>
  <si>
    <t>Капітальний ремонт дороги по вул. Нова в с. Дроздинь Рокитнівського району</t>
  </si>
  <si>
    <t>Капітальний ремонт дороги по вул. Кузнецова в с. Біловіж Рокитнівського району</t>
  </si>
  <si>
    <t>Капітальний ремонт дороги по вул. Калініна в с. Біловіж Рокитнівського району</t>
  </si>
  <si>
    <t>Капітальний ремонт дороги по вул. Білоруська в с. Березове Рокитнівського району</t>
  </si>
  <si>
    <t>Капітальний ремонт вул. Монастирська в м. Корець</t>
  </si>
  <si>
    <t>Капітальний ремонт вул. І.Франка в м. Корець</t>
  </si>
  <si>
    <t>Капітальний ремонт вул. Берездівська в м. Корець</t>
  </si>
  <si>
    <t>Капітальний ремонт дорожнього покриття вул. Семидубська від вул. О Кобилянської до буд.№55 в м. Дубно</t>
  </si>
  <si>
    <t>Капітальний ремонт тротуару вул. Шевченка в м. Дубно</t>
  </si>
  <si>
    <t>Капітальний ремонт вул. Леся Курбаса в м. Дубно</t>
  </si>
  <si>
    <t>Капітальний ремонт вул. Єсеніна в м. Дубно</t>
  </si>
  <si>
    <t>Капітальний ремонт вул. Широка в м. Дубно</t>
  </si>
  <si>
    <t xml:space="preserve">Капітальний ремонт дороги О 180105 Кам'янка - Велике Поле </t>
  </si>
  <si>
    <t>Протяж - 
ність 
(км)</t>
  </si>
  <si>
    <t>Балансоут - 
римувач</t>
  </si>
  <si>
    <t xml:space="preserve">Капітальний ремонт дороги О 180102 Березне - Білка - Голубне на відрізку з с. Білка до с. Голубне </t>
  </si>
  <si>
    <t xml:space="preserve">Капітальний ремонт дороги О 180101 Балашівка - Сівки - Соснове на ділянці Балашівка - Сівки </t>
  </si>
  <si>
    <t xml:space="preserve">Капітальний ремонт дороги О 180108 Моквин - Друхів - Поліське - Грушівка - Ведмедівка на відрізку від с. Друхів до с. Грушівка </t>
  </si>
  <si>
    <t xml:space="preserve">Капітальний ремонт дороги О 180106 Великі Селища - Глибочок </t>
  </si>
  <si>
    <t xml:space="preserve">Поточний ремонт автомобільної дороги Переброди - Дубровиця - Володимирець - Суховоля </t>
  </si>
  <si>
    <t xml:space="preserve">Капітальний ремонт автомобільної дороги 
О 180307 Матвіївка - Мичів - Мощони - Воронів - Воскодави (відрізок Малятин - Воронів) </t>
  </si>
  <si>
    <t xml:space="preserve">Капітльний ремонт автомобільної дороги 
О 180311 Чудниця - Витків - Андрусіїв (відрізок Чудниця - Красносілля) </t>
  </si>
  <si>
    <t xml:space="preserve">Капітальний ремонт автодороги О 180608 Велюнь -  станція Миляч від с. Загребля до с. Біла Дубровицького району </t>
  </si>
  <si>
    <t xml:space="preserve">Капітальний ремонт дороги С 180607 Озерськ - Золоте </t>
  </si>
  <si>
    <t xml:space="preserve">Капітальний ремонт дороги Р - 76 КПП "Прикладники - Зарічне - Дубровиця </t>
  </si>
  <si>
    <t xml:space="preserve">Експлуатаційне утримання (Ліквідація деформацій та ямковості дорожнього покриття) О 180804 Залібівка - Півче - Мізоч - Копиткове  на ділянці Мізоч - Півче </t>
  </si>
  <si>
    <t>Капітальний ремонт дороги Головниця - Забара Корецького району Рівненської області</t>
  </si>
  <si>
    <t>Капітальний ремонт дороги  Корець - В.Межирічі - Вовкушів (ділянка Невірків - В.Межирічі) Корецького району Рівненської області</t>
  </si>
  <si>
    <t>Капітальний ремонт дороги  м. Клецька - Даничів (ділянка Залізниця - Даничів) Корецького району Рівненської області</t>
  </si>
  <si>
    <t xml:space="preserve">Поточний ремонт дороги О 181003 Яполоть - Гута (ділянка дороги Малий Мидськ – Гута) км 42 + 200 – 52 + 200  </t>
  </si>
  <si>
    <t xml:space="preserve">Капітальний ремонт дороги Демидівка -  В.Городниця на Олику км 41 – км 44  с. Острожець </t>
  </si>
  <si>
    <t>Капітальний ремонт автодороги О 181115 Красне - Бокійма - Аршичин км 0 – км 32</t>
  </si>
  <si>
    <t>Капітальний ремонт автодороги О 181115 - Війниця</t>
  </si>
  <si>
    <t>Капітальний ремонт автодороги О 181106 Пітушків - Новоселівка</t>
  </si>
  <si>
    <t>Поточний ремонт а/д Солонів - Т 0302 Радивилівського району</t>
  </si>
  <si>
    <t xml:space="preserve">Капітальний ремонт дороги Маринин - Більчаки </t>
  </si>
  <si>
    <t>Поточний ремонт дороги село Ремчиці - село Тріскині Сарненського району</t>
  </si>
  <si>
    <t xml:space="preserve">Капітальний ремонт дороги О 180103 Князівка - Вітковичі - 
/Т-1811/ - Хотин </t>
  </si>
  <si>
    <t xml:space="preserve">Капітальний ремонт дороги Т 1811 Клесів - Михалин - Березне на ділянці від с. Лінчин до дороги Т-1811 - Яцьковичі </t>
  </si>
  <si>
    <t xml:space="preserve">Капітальний ремонт дороги Т-1812 Немовичі - Березне - Великі Межирічі - Федорівка на ділянці Богуші - Орлівка </t>
  </si>
  <si>
    <t xml:space="preserve">Капітальний ремонт дороги О 180111 /Р-05/ - Бронне - Поляни - /Т-1812 на відрізку з с. Поляни до с. Бронне </t>
  </si>
  <si>
    <t xml:space="preserve">Капітальний ремонт Т-1819 Соснове - Маринин на відрізку Майдан - Маринин </t>
  </si>
  <si>
    <t>Поточний середній ремонт автомобільної дороги Зарічне - Борове - Стара Рафалівка - Полиці на ділянці км 42 + 300 – 
км 45 + 300</t>
  </si>
  <si>
    <t>Поточний середній ремонт автомобільної дороги Володимирець - Красносілля – Малі Телковичі на ділянці 
км 9 + 000 - км 13 + 000</t>
  </si>
  <si>
    <t>Поточний середній ремонт автомобільної дороги 
Степангород – Хиночі – Радижеве – Зелене на ділянці 
км 1 + 100 - км 4 + 100</t>
  </si>
  <si>
    <t xml:space="preserve">Капітальний ремонт автомобільної дороги Тучин - Микулин - Дроздів до Р-77 з укладанням асфальтового покриття дороги </t>
  </si>
  <si>
    <t>Капітальний ремонт дороги С 181110  Ульянівка -  Владиславівка - Іванівка км 2 + 400 – км 6 + 300</t>
  </si>
  <si>
    <t>Поточний середній ремонт автомобільної дороги державного значення Рівне - Тучин - Гоща (Р - 05) на ділянці км 45 + 600 – км 54 + 600</t>
  </si>
  <si>
    <t>Поточний ремонт дороги Рокитне - Сновидовичі км 54 + 000 - км 62 + 000</t>
  </si>
  <si>
    <t>Поточний середній ремонт автомобільної дороги Дубно - Тараканів - Великі Загорці на ділянці км 0 + 000 – км 2 + 350</t>
  </si>
  <si>
    <t xml:space="preserve">Поточний ремонт асфальтної дороги вул. м. Коєти в 
с. Бережки Дубровицького району </t>
  </si>
  <si>
    <t>Капітальний ремонт дороги О 180612 /Р-05/ - Селець</t>
  </si>
  <si>
    <t xml:space="preserve">Реконструкція з укладанням асфальтового покриття автомобільної дороги О 180304 /М-06/ - Русивель - Майків - Жаврів - Бочаниця (відрізок Русивель - Майків) </t>
  </si>
  <si>
    <t>Капітальний ремонт дороги О 180703 Соломир - Вовчиці - Дібрівськ - Сварицевичі (ділянка від села Зелень до автомобільної дороги Р-76 КПП "Прикладники - Зарічне - Дубровиця)</t>
  </si>
  <si>
    <t xml:space="preserve">Поточний ремонт асфальтної дороги вул. Центральна в 
с. Узлісся Дубровицького району </t>
  </si>
  <si>
    <t xml:space="preserve">Капітальний ремонт вул. Л.Українки в с. Тумень Дубровицького району </t>
  </si>
  <si>
    <t>Капітальний ремонт дороги Дерманка - Корець М-6 Корецького району Рівненської області</t>
  </si>
  <si>
    <t>Капітальний ремонт дорожнього покриття по 
вул. Центральна, с. Самостріли Корецького району</t>
  </si>
  <si>
    <t>Поточний ремонт дороги  Межирічі - Самостріли - М-06 (ділянка В.Межирічі - Городище) Корецького району Рівненської області</t>
  </si>
  <si>
    <t xml:space="preserve">Поточний ремонт дороги О 181007  Деражне - Суськ - Клевань км 6 + 600 - км 10 + 600 (ділянка дороги Дюксин -  Суськ) </t>
  </si>
  <si>
    <t>Поточний ремонт дороги О 181009 Берестовець - Лісопіль 
км 0 + 400 -  км 1 + 600, км 6 + 900 -  км 8 + 100</t>
  </si>
  <si>
    <t>Поточний ремонт дороги /Р-05/ - Борщівка (с. Мала Любаша – Борщівка) км 4 + 200 – км 7 + 300</t>
  </si>
  <si>
    <t>Поточний ремонт дороги Т-1827 Костопіль–Яполоть 
км 6 + 700 – 10 + 300, км 11 + 000 – 12 + 000</t>
  </si>
  <si>
    <t>Поточний ремонт дороги О 181005 Марянівка - Рокитне (на відрізку дороги Рокитне - Пісків) км 16 + 000 – 12 + 000, 
км 16 + 000 - 19 + 000</t>
  </si>
  <si>
    <t>Поточний ремонт дороги Т 18 - 17 Бережниця - Степань - Деражне (ділянка дороги Яполоть - Золотолин) км 56 + 500 – 64 + 500, км 75 + 500 – 77 + 500</t>
  </si>
  <si>
    <t>Поточний ремонт дороги С 181008 Чудви - /О 181004/ (ділянка дороги Головин - Корчин) км 3 + 300 –  8 + 300</t>
  </si>
  <si>
    <t>Капітальний ремонт автодороги Т-1813 Демидівка - В.Городниця на Олику км 26 + 000 - км 32 + 000 с. Ярославичі</t>
  </si>
  <si>
    <t>Поточний ремонт а/д Добривода - Крупець по вул. Старики 
с. Крупець Радивилівського району</t>
  </si>
  <si>
    <t>Капітальний ремонт ділянки автомобільної дороги 
Мартинівка – Грушвиця</t>
  </si>
  <si>
    <t xml:space="preserve">Поточний ремонт автомобільної дороги Т-1818 Будки - Кам’янські - Сновидовичі - Рокитне - Клесів - /М-07/ 
км 0 + 000 - км 5 + 000 </t>
  </si>
  <si>
    <t xml:space="preserve">Поточний ремонт дороги С 181401 /Т-1829/ - Дубно - /Т-1818/ </t>
  </si>
  <si>
    <t>Поточний середній ремонт автодороги Карасин - /М-07/ на ділянці км 15 + 800 – 25 + 100</t>
  </si>
  <si>
    <t>Поточний ремонт дороги О 181601 Яринівка – Тутовичі – Констянтинівка км 18 + 900 – км 28 + 900,  км 0 + 000 – 
км 10 + 000</t>
  </si>
  <si>
    <t>Поточний ремонт дороги Т-1817 Бережниця – Степань – Деражне -  Клевань від автодороги Е373 (М-07) до початку населеного пункту с. Кричильськ Сарненського району</t>
  </si>
  <si>
    <t>Поточний ремонт дороги Т-1812 Немовичі – Березне – Великі Межирічі - Федорівка км 4 + 500 – км 16 + 500</t>
  </si>
  <si>
    <t xml:space="preserve">Поточний ремонт дороги О 181606 /М-07/ - Чудель – Тинне 
км 0 + 800 – км 9 + 600 </t>
  </si>
  <si>
    <t xml:space="preserve">Капітльний ремонт дорожнього покриття по вул. Соборна в 
смт Гоща Рівненської області </t>
  </si>
  <si>
    <t>Капітальний ремонт дорожнього покриття вул.  Осередок в 
с. Симонів Гощанського району Рівненської області</t>
  </si>
  <si>
    <t>Капітальний ремонт дороги по вул. Кузнецова в 
смт Демидівка</t>
  </si>
  <si>
    <t xml:space="preserve">Капітальний ремонт вул. Кузнецова с. Трипутня Дубровицького району </t>
  </si>
  <si>
    <t xml:space="preserve">Капітальний ремонт вул. Шевченка с. Трипутня Дубровицького району </t>
  </si>
  <si>
    <t xml:space="preserve">Капітальний ремонт вул. Джерельна с. Трипутня Дубровицького району </t>
  </si>
  <si>
    <t xml:space="preserve">Капітальний ремонт дорожнього покриття, вул. 1 Грудня в 
смт Зарічне </t>
  </si>
  <si>
    <t>Капітальний ремонт дорожнього покриття частини 
вул. Островського в м. Костопіль</t>
  </si>
  <si>
    <t>Капітальний ремонт дорожнього покриття вул. Острозька в 
с Плоска Острозького району Рівненської області</t>
  </si>
  <si>
    <t>Поточний ремонт дорожнього покриття по вул. Набережна в 
с. Завизів Острозького району Рівненської області</t>
  </si>
  <si>
    <t>Капітальний ремонт дорожнього покриття по 
вулиці Кн. Острозьких в с. Межиріч Острозького району Рівненської області</t>
  </si>
  <si>
    <t>Капітальний ремонт вул. Степанова с. Михайлівка Радивилівського району</t>
  </si>
  <si>
    <t>Капітальний ремонт вул. Коритиська с. Срібне Радивилівського району</t>
  </si>
  <si>
    <t>Капітальний ремонт вул. Нова с. Бугаївка Радивилівського району</t>
  </si>
  <si>
    <t xml:space="preserve">Радивилівська міська територіальна громада </t>
  </si>
  <si>
    <t>Капітальний ремонт вулиці Міцкевича в смт Клевань Рівненського району</t>
  </si>
  <si>
    <t>Капітальний ремонт вулиці Центральна в смт Клевань Рівненського району</t>
  </si>
  <si>
    <t>Капітальний ремонт вулиці Госпітальна в смт Клевань Рівненського району</t>
  </si>
  <si>
    <t>Капітальний ремонт дорожнього покриття вул. Соборна в 
смт Томашгород Рокитнівського району</t>
  </si>
  <si>
    <t>Капітальний ремонт дороги по вул. Б.Хмельницького в 
с. Рокитне Рокитнівського району</t>
  </si>
  <si>
    <t>Капітальний ремонт дороги по вул. Південна від буд. № 18а до вул. Кн.Ольги в с. Карпилівка Рокитнівського району</t>
  </si>
  <si>
    <t>Капітальний ремонт дороги по вул. Молодіжна в 
с. Сновидовичі Рокитнівського району</t>
  </si>
  <si>
    <t>Капітальний ремонт дороги по вулиці Радянська в межах 
ж.б. № 1 – ж.б. № 46 в с. Карпилівка Сарненського району</t>
  </si>
  <si>
    <t>Капітальний ремонт дороги по вулиці Радянська в межах 
ж.б. № 46 – ж.б. № 121 в с. Карпилівка Сарненського району</t>
  </si>
  <si>
    <t>Капітальний ремонт дороги по вул. Нова в с. Стрільськ Сарненського району</t>
  </si>
  <si>
    <t>Капітальний ремонт дороги по вул. Шкільна в с. Велике Вербче Сарненського району</t>
  </si>
  <si>
    <t>Капітальний ремонт дороги по вул. Садова в с. Велике Вербче Сарненського району</t>
  </si>
  <si>
    <t>Поточний ремонт вул. Шевченка с. Костянтинівка Сарненського району</t>
  </si>
  <si>
    <t xml:space="preserve">Капітальний ремонт асфальтобетонного покриття 
вул. Соборна, м. Вараш </t>
  </si>
  <si>
    <t>Капітальний ремонт вул. Миколи Лисенка в м. Дубно  з відновленням тротуару східної сторони вулиці до 
вул. Пекарська</t>
  </si>
  <si>
    <t>Капітальний ремонт вул. Пекарська в м. Дубно з відновленням тротуару північної сторони вулиці від вул. Лисенка до 
вул. Шевченка</t>
  </si>
  <si>
    <t>Капітальний ремонт дорожнього покриття вул. Залізняка в 
м. Дубно Рівненської області(коригування)</t>
  </si>
  <si>
    <t xml:space="preserve">Капітальний ремонт дорожнього покриття пров. Садовий в 
м. Острог </t>
  </si>
  <si>
    <t xml:space="preserve">Капітальний ремонт дорожнього покриття вул. Ярмаркової в 
м. Острог </t>
  </si>
  <si>
    <t>Капітальний ремонт вул. Пушкіна в смт Млинів від торгового центру до вул. 17 Вересня</t>
  </si>
  <si>
    <t>Капітальний ремонт вул. Молодіжна с.Яловичі Ярославицької сільської ради</t>
  </si>
  <si>
    <t>Капітальний ремонт вул.Центральна с.Владиславівка</t>
  </si>
  <si>
    <t>Млинівська селищна рада</t>
  </si>
  <si>
    <t>Ярославицька сільська рада</t>
  </si>
  <si>
    <t xml:space="preserve">Костопільська міська рада </t>
  </si>
  <si>
    <t>вул.Грушевського</t>
  </si>
  <si>
    <t>вул.Басівкутська</t>
  </si>
  <si>
    <t>вул.Вербова</t>
  </si>
  <si>
    <t>вул.Дубенська</t>
  </si>
  <si>
    <t>вул.кн.Володимира</t>
  </si>
  <si>
    <t>вул.Курчатова</t>
  </si>
  <si>
    <t>вул.Макарова</t>
  </si>
  <si>
    <t>вул.Млинівська</t>
  </si>
  <si>
    <t>вул.Січ.Стрільців</t>
  </si>
  <si>
    <t>вул.Барвиста</t>
  </si>
  <si>
    <t>вул.Весняна</t>
  </si>
  <si>
    <t>пров.Весняний</t>
  </si>
  <si>
    <t>вул.Відрядна</t>
  </si>
  <si>
    <t>вул.Конотопської битви</t>
  </si>
  <si>
    <t>вул.Коперника</t>
  </si>
  <si>
    <t>вул.Міцкевича</t>
  </si>
  <si>
    <t>вул.Огієнка</t>
  </si>
  <si>
    <t>вул.О.Теліги</t>
  </si>
  <si>
    <t>вул.Орлова</t>
  </si>
  <si>
    <t>вул.П.Могили</t>
  </si>
  <si>
    <t>вул.Рівненська</t>
  </si>
  <si>
    <t>вул.Скрипника</t>
  </si>
  <si>
    <t>вул.С.Бандери</t>
  </si>
  <si>
    <t>вул.Драганчука</t>
  </si>
  <si>
    <t>вул.Ціолковського</t>
  </si>
  <si>
    <t xml:space="preserve">Рівненська міська рада </t>
  </si>
  <si>
    <t>в тому числі за бюджетами</t>
  </si>
  <si>
    <t xml:space="preserve">Капітальний ремонт дороги О 180108 Моквин - Друхів - Поліське - Грушівка - Ведмедівка на відрізку від с. Друхів до 
с. Грушівка </t>
  </si>
  <si>
    <t xml:space="preserve">Капітльний ремонт автомобільної дороги О 180311 
Чудниця - Витків - Андрусіїв (відрізок Чудниця - Красносілля) </t>
  </si>
  <si>
    <t>Поточний ремонт дороги /Р-05/ - Борщівка (с. Мала 
Любаша – Борщівка) км 4 + 200 – км 7 + 300</t>
  </si>
  <si>
    <t>Поточний ремонт дороги Т-1817 Бережниця - Степань - Деражне (ділянка дороги Яполоть - Золотолин) 
км 56 + 500 – 64 + 500, км 75 + 500 – 77 + 500</t>
  </si>
  <si>
    <t>Капітальний ремонт автодороги Т-1813 Демидівка - В.Городниця на Олику км 26 + 000 - км 32 + 000 
с. Ярославичі</t>
  </si>
  <si>
    <t>Поточний ремонт а/д Солонів - Т-0302 Радивилівського району</t>
  </si>
  <si>
    <t>Капітальний ремонт ділянки автомобільної дороги 
Підгірці – Малий Шпаків</t>
  </si>
  <si>
    <t>Капітальний ремонт ділянки автомобільної дороги 
Шостаків – Макотерти – Ясининичі</t>
  </si>
  <si>
    <t>Поточний ремонт дороги Рокитне - Сновидовичі 
км 54 + 000 - км 62 + 000</t>
  </si>
  <si>
    <t xml:space="preserve">Поточний ремонт дороги С 181401 /Т-1829/ - Дубно - 
/Т-1818/ </t>
  </si>
  <si>
    <t xml:space="preserve">Капітальний ремонт дорожнього покриття по 
пров. Дорошенка в м. Березне Рівненської області </t>
  </si>
  <si>
    <t>Поточний ремонт дороги по вул. А. Коломийця в 
с. Городець Володимирецького району</t>
  </si>
  <si>
    <t xml:space="preserve">Капітальний ремонт автодороги О 180608 Велюнь - станція Миляч від с. Загребля до с. Біла Дубровицького району </t>
  </si>
  <si>
    <t xml:space="preserve">Експлуатаційне утримання (Ліквідація деформацій та ямковості дорожнього покриття) О 180804 Залібівка - Півче - Мізоч - Копиткове на ділянці Мізоч - Півче </t>
  </si>
  <si>
    <t>Капітальний ремонт дороги Корець - В.Межирічі - Вовкушів (ділянка Невірків - В.Межирічі) Корецького району Рівненської області</t>
  </si>
  <si>
    <t>Капітальний ремонт дороги м. Клецька - Даничів (ділянка Залізниця - Даничів) Корецького району Рівненської області</t>
  </si>
  <si>
    <t>Поточний ремонт дороги Межирічі - Самостріли - М-06 (ділянка В.Межирічі - Городище) Корецького району Рівненської області</t>
  </si>
  <si>
    <t xml:space="preserve">Поточний ремонт дороги О 181007 Деражне - Суськ - Клевань км 6 + 600 - км 10 + 600 (ділянка дороги Дюксин - Суськ) </t>
  </si>
  <si>
    <t>Поточний ремонт дороги О 181009 Берестовець - Лісопіль 
км 0 + 400 - км 1 + 600, км 6 + 900 - км 8 + 100</t>
  </si>
  <si>
    <t xml:space="preserve">Поточний ремонт дороги О 181003 Яполоть - Гута (ділянка дороги Малий Мидськ – Гута) км 42 + 200 – 52 + 200 </t>
  </si>
  <si>
    <t>Поточний ремонт дороги С 181008 Чудви - /О 181004/ (ділянка дороги Головин - Корчин) км 3 + 300 – 8 + 300</t>
  </si>
  <si>
    <t xml:space="preserve">Капітальний ремонт дороги Демидівка - В.Городниця на Олику км 41 – км 44 с. Острожець </t>
  </si>
  <si>
    <t>Капітальний ремонт дороги С 181110 Ульянівка - Владиславівка - Іванівка км 2 + 400 – км 6 + 300</t>
  </si>
  <si>
    <t>Поточний ремонт дороги О 181601 Яринівка – Тутовичі – Констянтинівка км 18 + 900 – км 28 + 900, км 0 + 000 – 
км 10 + 000</t>
  </si>
  <si>
    <t>Поточний ремонт дороги Т-1817 Бережниця – Степань – Деражне - Клевань від автодороги Е373 (М-07) до початку населеного пункту с. Кричильськ Сарненського району</t>
  </si>
  <si>
    <t>Капітальний ремонт вул. Квітнева в с. Дубрівка Дубенського району</t>
  </si>
  <si>
    <t>Капітальний ремонт вул. Набережна в с. Панталія Дубенського району</t>
  </si>
  <si>
    <t xml:space="preserve">Капітальний ремонт по вул. Шевченка в с. Білашів Здолбунівського району </t>
  </si>
  <si>
    <t xml:space="preserve">Поточний ремонт по вул. Лісова в с. П' ятигори Здолбунівського району </t>
  </si>
  <si>
    <t>Капітальний ремонт дороги по вул. Шкільна в с Верхів Острозького району Рівненської області</t>
  </si>
  <si>
    <t>Капітальний ремонт вул. Миколи Лисенка в м. Дубно з відновленням тротуару східної сторони вулиці до 
вул. Пекарська</t>
  </si>
  <si>
    <t xml:space="preserve">Капітальний ремонт дорожнього покриття, 
вул. Партизанська в смт Зарічне </t>
  </si>
  <si>
    <t xml:space="preserve">Капітальний ремонт дорожнього покриття, 
вул. Незалежності в смт Зарічне </t>
  </si>
  <si>
    <t>Капітальний ремонт дорожнього покриття по вулиці Шевченка від будинку № 242 до будинку № 266 в 
м. Здолбунів</t>
  </si>
  <si>
    <t>Капітальний ремонт вул. Молодіжна с. Яловичі Ярославицької сільської ради</t>
  </si>
  <si>
    <t>Капітальний ремонт вул. Центральна с. Владиславівка</t>
  </si>
  <si>
    <t>Поточний ремонт дорожнього покриття по вул. Набережна в с. Завизів Острозького району Рівненської області</t>
  </si>
  <si>
    <t>Капітальний ремонт дорожнього покриття по 
вулиці Кн.Острозьких в с. Межиріч Острозького району Рівненської області</t>
  </si>
  <si>
    <t>Капітальний ремонт дорожнього покриття 
вул. Лев’ятинська в м. Радивилів Радивилівського району</t>
  </si>
  <si>
    <t>Капітальний ремонт дороги по вул. Томаша в 
смт Томашгород Рокитнівського району</t>
  </si>
  <si>
    <t>Капітальний ремонт вул. Пекарська в м. Дубно з відновленням тротуару північної сторони вулиці від 
вул. Лисенка до вул. Шевченка</t>
  </si>
  <si>
    <t>Капітальний ремонт дорожнього покриття 
вул. Семидубська від вул. О.Кобилянської до буд. № 55 в 
м. Дубно</t>
  </si>
  <si>
    <t xml:space="preserve">Капітальний ремонт дорожнього покриття вул. Ярмаркової в м. Острог </t>
  </si>
  <si>
    <t>Поточний ремонт вул. Вербова в м. Рівне</t>
  </si>
  <si>
    <t>Поточний ремонт вул. Дубенська в м. Рівне</t>
  </si>
  <si>
    <t>Поточний ремонт вул. Басівкутська в м. Рівне</t>
  </si>
  <si>
    <t xml:space="preserve">Поточний ремонт вул. Грушевського в м. Рівне </t>
  </si>
  <si>
    <t>Поточний ремонт вул. Кн.Володимира в м. Рівне</t>
  </si>
  <si>
    <t>Поточний ремонт вул. Курчатова в м. Рівне</t>
  </si>
  <si>
    <t xml:space="preserve">Поточний ремонт вул. Макарова в м. Рівне </t>
  </si>
  <si>
    <t>Поточний ремонт вул. Млинівська в м. Рівне</t>
  </si>
  <si>
    <t>Поточний ремонт вул. Січових Стрільців в м. Рівне</t>
  </si>
  <si>
    <t>Поточний ремонт вул. Барвиста в м. Рівне</t>
  </si>
  <si>
    <t>Поточний ремонт вул. Весняна в м. Рівне</t>
  </si>
  <si>
    <t>Поточний ремонт пров. Весняний в м. Рівне</t>
  </si>
  <si>
    <t>Поточний ремонт вул. Відрядна в м. Рівне</t>
  </si>
  <si>
    <t>Поточний ремонт вул. Конотопської битви в м. Рівне</t>
  </si>
  <si>
    <t xml:space="preserve">Поточний ремонт вул. Коперника в м. Рівне </t>
  </si>
  <si>
    <t>Поточний ремонт вул. Міцкевича в м. Рівне</t>
  </si>
  <si>
    <t>Поточний ремонт вул. Огієнка в м. Рівне</t>
  </si>
  <si>
    <t>Поточний ремонт вул. О.Теліги в м. Рівне</t>
  </si>
  <si>
    <t>Поточний ремонт вул. Орлова в м. Рівне</t>
  </si>
  <si>
    <t>Поточний ремонт вул. П.Могили в м. Рівне</t>
  </si>
  <si>
    <t>Поточний ремонт вул. Рівненська в м. Рівне</t>
  </si>
  <si>
    <t>Поточний ремонт вул. Скрипника в м. Рівне</t>
  </si>
  <si>
    <t xml:space="preserve">Поточний ремонт вул. С.Бандери в м. Рівне </t>
  </si>
  <si>
    <t>Поточний ремонт вул. Драганчука в м. Рівне</t>
  </si>
  <si>
    <t>Поточний ремонт вул. Ціолковського в м. Рівне</t>
  </si>
  <si>
    <t>В тому числі за бюджетами</t>
  </si>
  <si>
    <t>Дороги загального користування</t>
  </si>
  <si>
    <t xml:space="preserve">Міст на км 302+985 автомобільної дороги Київ - Ковель-Ягодин  (на Люблін) - капітальний ремонт </t>
  </si>
  <si>
    <t>районний бюджет</t>
  </si>
  <si>
    <t>бюджети сільських,селищної, міської рад та бюджети обєднаних територіальних громад району</t>
  </si>
  <si>
    <t>державний бюджет</t>
  </si>
  <si>
    <t xml:space="preserve">Перелік заходів у рамках реалізації Програми розвитку дорожнього господарства, утримання доріг загального користування Сарненського району на 2020 рік </t>
  </si>
  <si>
    <t>Начальник відділу архітектури, містобудування, інфраструктури, житлово-комунального господарства, енергетики та захисту довкілля адміністрації</t>
  </si>
  <si>
    <t>Андрій КИШЕНКО</t>
  </si>
  <si>
    <t>3.</t>
  </si>
  <si>
    <t>Поточний середній ремонт дорожнього покриття автомобільної дороги обласного значення O181606/М-07/-Чудель-Тинне від ПК11+00 до ПК147+00 Сарненського району Рівненської області (у тому числі коригування проектно-кошторисної документації).</t>
  </si>
  <si>
    <t xml:space="preserve"> </t>
  </si>
  <si>
    <t>Поточний середній ремонт автомобільної дороги O181601 Яринівка-Тутовичі-Костянтинівка від ПК0+000 до ПК7+500 Сарненського району Рівненської області (у тому числі коригування проектно-кошторисної документації).</t>
  </si>
  <si>
    <t>Поточний середній ремонт автомобільної дороги загального користування місцевого значення O-181601 Яринівка-Тутовичі-Костянтинівка на ділянці км 7+500 - 23+100 Сарненського району Рівненської області (у тому числі проектно-кошторисна документація).</t>
  </si>
  <si>
    <r>
      <t xml:space="preserve">Поточний середній ремонт автомобільної дороги </t>
    </r>
    <r>
      <rPr>
        <sz val="14"/>
        <rFont val="Times New Roman"/>
        <family val="1"/>
        <charset val="204"/>
      </rPr>
      <t>територіального</t>
    </r>
    <r>
      <rPr>
        <sz val="14"/>
        <color indexed="8"/>
        <rFont val="Times New Roman"/>
        <family val="1"/>
        <charset val="204"/>
      </rPr>
      <t xml:space="preserve"> значення Т-18-10 Дубровиця–Любиковичі– Сарни на ділянці км 7+800 - 27+100 Сарненського району Рівненської області (у тому числі проектно-кошторисна документація).</t>
    </r>
  </si>
  <si>
    <t>Додаток до розпорядження                                               голови райдержадміністрації                                              14 серпня 2020 року № 219</t>
  </si>
</sst>
</file>

<file path=xl/styles.xml><?xml version="1.0" encoding="utf-8"?>
<styleSheet xmlns="http://schemas.openxmlformats.org/spreadsheetml/2006/main">
  <numFmts count="1">
    <numFmt numFmtId="164" formatCode="#,##0.000"/>
  </numFmts>
  <fonts count="12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justify" vertical="center" wrapText="1"/>
    </xf>
    <xf numFmtId="164" fontId="1" fillId="0" borderId="2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justify" vertical="center" wrapText="1"/>
    </xf>
    <xf numFmtId="164" fontId="7" fillId="0" borderId="0" xfId="0" applyNumberFormat="1" applyFont="1" applyBorder="1" applyAlignment="1">
      <alignment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8" fillId="5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/>
    </xf>
    <xf numFmtId="0" fontId="10" fillId="5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justify"/>
    </xf>
    <xf numFmtId="164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4"/>
  <sheetViews>
    <sheetView tabSelected="1" view="pageBreakPreview" zoomScaleSheetLayoutView="100" workbookViewId="0">
      <selection activeCell="D6" sqref="D6:G6"/>
    </sheetView>
  </sheetViews>
  <sheetFormatPr defaultColWidth="8.85546875" defaultRowHeight="18.75"/>
  <cols>
    <col min="1" max="1" width="5.28515625" style="82" customWidth="1"/>
    <col min="2" max="2" width="75.7109375" style="48" customWidth="1"/>
    <col min="3" max="3" width="14.28515625" style="49" customWidth="1"/>
    <col min="4" max="4" width="18.85546875" style="49" customWidth="1"/>
    <col min="5" max="5" width="17.85546875" style="49" customWidth="1"/>
    <col min="6" max="6" width="15.140625" style="49" customWidth="1"/>
    <col min="7" max="9" width="25.42578125" style="49" customWidth="1"/>
    <col min="10" max="10" width="11.7109375" style="48" bestFit="1" customWidth="1"/>
    <col min="11" max="11" width="14.85546875" style="48" bestFit="1" customWidth="1"/>
    <col min="12" max="12" width="8.28515625" style="48" bestFit="1" customWidth="1"/>
    <col min="13" max="13" width="14" style="48" bestFit="1" customWidth="1"/>
    <col min="14" max="14" width="9" style="48" bestFit="1" customWidth="1"/>
    <col min="15" max="15" width="12.7109375" style="48" bestFit="1" customWidth="1"/>
    <col min="16" max="16384" width="8.85546875" style="48"/>
  </cols>
  <sheetData>
    <row r="1" spans="1:10" ht="70.5" customHeight="1">
      <c r="C1" s="93"/>
      <c r="D1" s="69" t="s">
        <v>428</v>
      </c>
      <c r="E1" s="103" t="s">
        <v>432</v>
      </c>
      <c r="F1" s="103"/>
      <c r="G1" s="103"/>
    </row>
    <row r="2" spans="1:10">
      <c r="A2" s="104" t="s">
        <v>423</v>
      </c>
      <c r="B2" s="104"/>
      <c r="C2" s="104"/>
      <c r="D2" s="104"/>
      <c r="E2" s="104"/>
      <c r="F2" s="104"/>
      <c r="G2" s="104"/>
      <c r="H2" s="89"/>
      <c r="I2" s="89"/>
    </row>
    <row r="3" spans="1:10">
      <c r="A3" s="104"/>
      <c r="B3" s="104"/>
      <c r="C3" s="104"/>
      <c r="D3" s="104"/>
      <c r="E3" s="104"/>
      <c r="F3" s="104"/>
      <c r="G3" s="104"/>
      <c r="H3" s="89"/>
      <c r="I3" s="89"/>
    </row>
    <row r="4" spans="1:10" ht="12.75" customHeight="1">
      <c r="A4" s="104"/>
      <c r="B4" s="104"/>
      <c r="C4" s="104"/>
      <c r="D4" s="104"/>
      <c r="E4" s="104"/>
      <c r="F4" s="104"/>
      <c r="G4" s="104"/>
      <c r="H4" s="89"/>
      <c r="I4" s="89"/>
    </row>
    <row r="5" spans="1:10" ht="6.75" customHeight="1">
      <c r="A5" s="104"/>
      <c r="B5" s="104"/>
      <c r="C5" s="104"/>
      <c r="D5" s="104"/>
      <c r="E5" s="104"/>
      <c r="F5" s="104"/>
      <c r="G5" s="104"/>
      <c r="H5" s="89"/>
      <c r="I5" s="89"/>
    </row>
    <row r="6" spans="1:10">
      <c r="A6" s="106" t="s">
        <v>0</v>
      </c>
      <c r="B6" s="106" t="s">
        <v>1</v>
      </c>
      <c r="C6" s="109" t="s">
        <v>219</v>
      </c>
      <c r="D6" s="105" t="s">
        <v>144</v>
      </c>
      <c r="E6" s="105"/>
      <c r="F6" s="105"/>
      <c r="G6" s="105"/>
    </row>
    <row r="7" spans="1:10">
      <c r="A7" s="107"/>
      <c r="B7" s="107"/>
      <c r="C7" s="110"/>
      <c r="D7" s="105" t="s">
        <v>2</v>
      </c>
      <c r="E7" s="105" t="s">
        <v>348</v>
      </c>
      <c r="F7" s="105"/>
      <c r="G7" s="105"/>
    </row>
    <row r="8" spans="1:10" ht="96.75" customHeight="1">
      <c r="A8" s="108"/>
      <c r="B8" s="108"/>
      <c r="C8" s="111"/>
      <c r="D8" s="105"/>
      <c r="E8" s="92" t="s">
        <v>422</v>
      </c>
      <c r="F8" s="92" t="s">
        <v>420</v>
      </c>
      <c r="G8" s="92" t="s">
        <v>421</v>
      </c>
    </row>
    <row r="9" spans="1:10" ht="21" customHeight="1">
      <c r="A9" s="113" t="s">
        <v>418</v>
      </c>
      <c r="B9" s="114"/>
      <c r="C9" s="114"/>
      <c r="D9" s="114"/>
      <c r="E9" s="114"/>
      <c r="F9" s="114"/>
      <c r="G9" s="115"/>
      <c r="H9" s="84"/>
      <c r="I9" s="84"/>
    </row>
    <row r="10" spans="1:10" s="38" customFormat="1" ht="31.5" customHeight="1">
      <c r="A10" s="87"/>
      <c r="B10" s="95" t="s">
        <v>28</v>
      </c>
      <c r="C10" s="86"/>
      <c r="D10" s="86"/>
      <c r="E10" s="86"/>
      <c r="F10" s="86"/>
      <c r="G10" s="86"/>
      <c r="H10" s="90"/>
      <c r="I10" s="90"/>
    </row>
    <row r="11" spans="1:10" s="38" customFormat="1" ht="31.5" customHeight="1">
      <c r="A11" s="87"/>
      <c r="B11" s="95" t="s">
        <v>28</v>
      </c>
      <c r="C11" s="72">
        <f>C12+C13+C14+C15</f>
        <v>56</v>
      </c>
      <c r="D11" s="72">
        <f t="shared" ref="D11:G11" si="0">D12+D13+D14+D15</f>
        <v>202144.166</v>
      </c>
      <c r="E11" s="72">
        <f t="shared" si="0"/>
        <v>200884.166</v>
      </c>
      <c r="F11" s="72">
        <f t="shared" si="0"/>
        <v>1260</v>
      </c>
      <c r="G11" s="72">
        <f t="shared" si="0"/>
        <v>55</v>
      </c>
      <c r="H11" s="90"/>
      <c r="I11" s="90"/>
    </row>
    <row r="12" spans="1:10" s="38" customFormat="1" ht="96" customHeight="1">
      <c r="A12" s="98">
        <v>1</v>
      </c>
      <c r="B12" s="99" t="s">
        <v>430</v>
      </c>
      <c r="C12" s="100">
        <v>15.6</v>
      </c>
      <c r="D12" s="100">
        <f>E12+F12</f>
        <v>75430</v>
      </c>
      <c r="E12" s="100">
        <v>74880</v>
      </c>
      <c r="F12" s="100">
        <v>550</v>
      </c>
      <c r="G12" s="100">
        <v>0</v>
      </c>
      <c r="H12" s="90"/>
      <c r="I12" s="90"/>
    </row>
    <row r="13" spans="1:10" s="38" customFormat="1" ht="96" customHeight="1">
      <c r="A13" s="98">
        <v>2</v>
      </c>
      <c r="B13" s="99" t="s">
        <v>431</v>
      </c>
      <c r="C13" s="100">
        <v>19.3</v>
      </c>
      <c r="D13" s="100">
        <f>E13+F13</f>
        <v>93330</v>
      </c>
      <c r="E13" s="100">
        <v>92650</v>
      </c>
      <c r="F13" s="100">
        <v>680</v>
      </c>
      <c r="G13" s="100">
        <v>0</v>
      </c>
      <c r="H13" s="90"/>
      <c r="I13" s="90"/>
    </row>
    <row r="14" spans="1:10" s="38" customFormat="1" ht="94.5" customHeight="1">
      <c r="A14" s="98"/>
      <c r="B14" s="97" t="s">
        <v>427</v>
      </c>
      <c r="C14" s="102">
        <v>13.6</v>
      </c>
      <c r="D14" s="102">
        <f>E14+F14</f>
        <v>20803.241000000002</v>
      </c>
      <c r="E14" s="102">
        <v>20803.241000000002</v>
      </c>
      <c r="F14" s="102">
        <v>0</v>
      </c>
      <c r="G14" s="102">
        <v>55</v>
      </c>
      <c r="H14" s="90"/>
      <c r="I14" s="90"/>
    </row>
    <row r="15" spans="1:10" s="54" customFormat="1" ht="77.25" customHeight="1">
      <c r="A15" s="77" t="s">
        <v>426</v>
      </c>
      <c r="B15" s="97" t="s">
        <v>429</v>
      </c>
      <c r="C15" s="96">
        <v>7.5</v>
      </c>
      <c r="D15" s="96">
        <v>12580.924999999999</v>
      </c>
      <c r="E15" s="102">
        <v>12550.924999999999</v>
      </c>
      <c r="F15" s="96">
        <v>30</v>
      </c>
      <c r="G15" s="96">
        <v>0</v>
      </c>
      <c r="H15" s="91"/>
      <c r="I15" s="91"/>
      <c r="J15" s="48"/>
    </row>
    <row r="16" spans="1:10" s="54" customFormat="1" ht="19.5" customHeight="1">
      <c r="A16" s="77"/>
      <c r="B16" s="101" t="s">
        <v>147</v>
      </c>
      <c r="C16" s="72">
        <f>C12+C13+C14+C15</f>
        <v>56</v>
      </c>
      <c r="D16" s="72">
        <f>D12+D13+D15+D14</f>
        <v>202144.166</v>
      </c>
      <c r="E16" s="72">
        <f>E12+E13+E15+E14</f>
        <v>200884.166</v>
      </c>
      <c r="F16" s="72">
        <f>F12+F13+F15+F14</f>
        <v>1260</v>
      </c>
      <c r="G16" s="72">
        <v>55</v>
      </c>
      <c r="H16" s="91"/>
      <c r="I16" s="91"/>
      <c r="J16" s="48"/>
    </row>
    <row r="17" spans="1:10" s="54" customFormat="1" ht="19.5" customHeight="1">
      <c r="A17" s="76"/>
      <c r="B17" s="94"/>
      <c r="C17" s="91"/>
      <c r="D17" s="91"/>
      <c r="E17" s="91"/>
      <c r="F17" s="91"/>
      <c r="G17" s="91"/>
      <c r="H17" s="91"/>
      <c r="I17" s="91"/>
      <c r="J17" s="48"/>
    </row>
    <row r="18" spans="1:10" s="54" customFormat="1" ht="50.25" customHeight="1">
      <c r="A18" s="76"/>
      <c r="B18" s="112" t="s">
        <v>424</v>
      </c>
      <c r="C18" s="112"/>
      <c r="D18" s="112"/>
      <c r="E18" s="91"/>
      <c r="F18" s="103" t="s">
        <v>425</v>
      </c>
      <c r="G18" s="103"/>
      <c r="H18" s="91"/>
      <c r="I18" s="91"/>
      <c r="J18" s="48"/>
    </row>
    <row r="19" spans="1:10" s="54" customFormat="1" ht="19.5" customHeight="1">
      <c r="A19" s="76"/>
      <c r="B19" s="94"/>
      <c r="C19" s="91"/>
      <c r="D19" s="91"/>
      <c r="E19" s="91"/>
      <c r="F19" s="91"/>
      <c r="G19" s="91"/>
      <c r="H19" s="91"/>
      <c r="I19" s="91"/>
      <c r="J19" s="48"/>
    </row>
    <row r="20" spans="1:10" s="54" customFormat="1" ht="19.5" customHeight="1">
      <c r="A20" s="76"/>
      <c r="B20" s="94"/>
      <c r="C20" s="91"/>
      <c r="D20" s="91"/>
      <c r="E20" s="91"/>
      <c r="F20" s="91"/>
      <c r="G20" s="91"/>
      <c r="H20" s="91"/>
      <c r="I20" s="91"/>
      <c r="J20" s="48"/>
    </row>
    <row r="21" spans="1:10" s="54" customFormat="1">
      <c r="A21" s="76"/>
      <c r="B21" s="85"/>
      <c r="C21" s="85"/>
      <c r="D21" s="85"/>
      <c r="E21" s="85"/>
      <c r="F21" s="85"/>
      <c r="G21" s="85"/>
      <c r="H21" s="48"/>
      <c r="I21" s="48"/>
      <c r="J21" s="48"/>
    </row>
    <row r="22" spans="1:10" s="76" customFormat="1">
      <c r="B22" s="48"/>
      <c r="C22" s="49"/>
      <c r="D22" s="49"/>
      <c r="E22" s="49"/>
      <c r="F22" s="49"/>
      <c r="G22" s="48"/>
      <c r="H22" s="49"/>
      <c r="I22" s="49"/>
      <c r="J22" s="83"/>
    </row>
    <row r="23" spans="1:10" s="54" customFormat="1">
      <c r="B23" s="48"/>
      <c r="C23" s="49"/>
      <c r="D23" s="49"/>
      <c r="E23" s="49"/>
      <c r="F23" s="49"/>
      <c r="G23" s="49"/>
      <c r="H23" s="49"/>
      <c r="I23" s="49"/>
      <c r="J23" s="88"/>
    </row>
    <row r="24" spans="1:10" s="76" customFormat="1">
      <c r="B24" s="48"/>
      <c r="C24" s="49"/>
      <c r="D24" s="49"/>
      <c r="E24" s="49"/>
      <c r="F24" s="49"/>
      <c r="G24" s="49"/>
      <c r="J24" s="48"/>
    </row>
    <row r="25" spans="1:10" s="54" customFormat="1">
      <c r="A25" s="76"/>
      <c r="B25" s="48"/>
      <c r="C25" s="49"/>
      <c r="D25" s="49"/>
      <c r="E25" s="49"/>
      <c r="F25" s="49"/>
      <c r="G25" s="76"/>
      <c r="H25" s="76"/>
      <c r="I25" s="76"/>
      <c r="J25" s="85"/>
    </row>
    <row r="26" spans="1:10" s="76" customFormat="1">
      <c r="H26" s="54"/>
      <c r="I26" s="54"/>
    </row>
    <row r="27" spans="1:10" s="76" customFormat="1">
      <c r="G27" s="54"/>
      <c r="J27" s="81"/>
    </row>
    <row r="28" spans="1:10" s="76" customFormat="1">
      <c r="B28" s="54"/>
      <c r="C28" s="54"/>
      <c r="D28" s="54"/>
      <c r="E28" s="54"/>
      <c r="F28" s="54"/>
    </row>
    <row r="29" spans="1:10" s="76" customFormat="1">
      <c r="A29" s="54"/>
    </row>
    <row r="30" spans="1:10" s="54" customFormat="1">
      <c r="A30" s="76"/>
      <c r="B30" s="76"/>
      <c r="C30" s="76"/>
      <c r="D30" s="76"/>
      <c r="E30" s="76"/>
      <c r="F30" s="76"/>
      <c r="G30" s="76"/>
      <c r="H30" s="76"/>
      <c r="I30" s="76"/>
    </row>
    <row r="31" spans="1:10" s="76" customFormat="1"/>
    <row r="32" spans="1:10" s="76" customFormat="1">
      <c r="A32" s="54"/>
      <c r="H32" s="54"/>
      <c r="I32" s="54"/>
    </row>
    <row r="33" spans="1:9" s="76" customFormat="1">
      <c r="G33" s="54"/>
    </row>
    <row r="34" spans="1:9" s="76" customFormat="1">
      <c r="B34" s="54"/>
      <c r="C34" s="54"/>
      <c r="D34" s="54"/>
      <c r="E34" s="54"/>
      <c r="F34" s="54"/>
    </row>
    <row r="35" spans="1:9" s="76" customFormat="1">
      <c r="A35" s="81"/>
      <c r="H35" s="54"/>
      <c r="I35" s="54"/>
    </row>
    <row r="36" spans="1:9" s="54" customFormat="1">
      <c r="A36" s="81"/>
      <c r="B36" s="76"/>
      <c r="C36" s="76"/>
      <c r="D36" s="76"/>
      <c r="E36" s="76"/>
      <c r="F36" s="76"/>
      <c r="H36" s="76"/>
      <c r="I36" s="76"/>
    </row>
    <row r="37" spans="1:9" s="76" customFormat="1">
      <c r="B37" s="54"/>
      <c r="C37" s="54"/>
      <c r="D37" s="54"/>
      <c r="E37" s="54"/>
      <c r="F37" s="54"/>
    </row>
    <row r="38" spans="1:9" s="76" customFormat="1">
      <c r="H38" s="80"/>
      <c r="I38" s="80"/>
    </row>
    <row r="39" spans="1:9" s="54" customFormat="1">
      <c r="A39" s="76"/>
      <c r="B39" s="76"/>
      <c r="C39" s="76"/>
      <c r="D39" s="76"/>
      <c r="E39" s="76"/>
      <c r="F39" s="76"/>
      <c r="G39" s="80"/>
      <c r="H39" s="80"/>
      <c r="I39" s="80"/>
    </row>
    <row r="40" spans="1:9" s="76" customFormat="1" ht="20.25">
      <c r="A40" s="38"/>
      <c r="B40" s="81"/>
      <c r="C40" s="81"/>
      <c r="D40" s="81"/>
      <c r="E40" s="80"/>
      <c r="F40" s="80"/>
      <c r="G40" s="80"/>
    </row>
    <row r="41" spans="1:9" s="76" customFormat="1">
      <c r="A41" s="54"/>
      <c r="B41" s="81"/>
      <c r="C41" s="81"/>
      <c r="D41" s="81"/>
      <c r="E41" s="80"/>
      <c r="F41" s="80"/>
    </row>
    <row r="42" spans="1:9" s="80" customFormat="1">
      <c r="A42" s="76"/>
      <c r="B42" s="76"/>
      <c r="C42" s="76"/>
      <c r="D42" s="76"/>
      <c r="E42" s="76"/>
      <c r="F42" s="76"/>
      <c r="G42" s="76"/>
      <c r="H42" s="76"/>
      <c r="I42" s="76"/>
    </row>
    <row r="43" spans="1:9" s="80" customFormat="1" ht="20.25">
      <c r="A43" s="76"/>
      <c r="B43" s="76"/>
      <c r="C43" s="76"/>
      <c r="D43" s="76"/>
      <c r="E43" s="76"/>
      <c r="F43" s="76"/>
      <c r="G43" s="76"/>
      <c r="H43" s="38"/>
      <c r="I43" s="38"/>
    </row>
    <row r="44" spans="1:9" s="76" customFormat="1" ht="20.25">
      <c r="G44" s="38"/>
      <c r="H44" s="54"/>
      <c r="I44" s="54"/>
    </row>
    <row r="45" spans="1:9" s="76" customFormat="1" ht="20.25">
      <c r="B45" s="38"/>
      <c r="C45" s="38"/>
      <c r="D45" s="38"/>
      <c r="E45" s="38"/>
      <c r="F45" s="38"/>
      <c r="G45" s="54"/>
    </row>
    <row r="46" spans="1:9" s="76" customFormat="1">
      <c r="B46" s="54"/>
      <c r="C46" s="54"/>
      <c r="D46" s="54"/>
      <c r="E46" s="54"/>
      <c r="F46" s="54"/>
    </row>
    <row r="47" spans="1:9" s="38" customFormat="1" ht="20.25">
      <c r="A47" s="54"/>
      <c r="B47" s="76"/>
      <c r="C47" s="76"/>
      <c r="D47" s="76"/>
      <c r="E47" s="76"/>
      <c r="F47" s="76"/>
      <c r="G47" s="76"/>
      <c r="H47" s="76"/>
      <c r="I47" s="76"/>
    </row>
    <row r="48" spans="1:9" s="54" customFormat="1">
      <c r="A48" s="76"/>
      <c r="B48" s="76"/>
      <c r="C48" s="76"/>
      <c r="D48" s="76"/>
      <c r="E48" s="76"/>
      <c r="F48" s="76"/>
      <c r="G48" s="76"/>
      <c r="H48" s="76"/>
      <c r="I48" s="76"/>
    </row>
    <row r="49" spans="1:9" s="76" customFormat="1"/>
    <row r="50" spans="1:9" s="76" customFormat="1">
      <c r="H50" s="54"/>
      <c r="I50" s="54"/>
    </row>
    <row r="51" spans="1:9" s="76" customFormat="1">
      <c r="G51" s="54"/>
    </row>
    <row r="52" spans="1:9" s="76" customFormat="1">
      <c r="B52" s="54"/>
      <c r="C52" s="54"/>
      <c r="D52" s="54"/>
      <c r="E52" s="54"/>
      <c r="F52" s="54"/>
    </row>
    <row r="53" spans="1:9" s="76" customFormat="1">
      <c r="A53" s="54"/>
    </row>
    <row r="54" spans="1:9" s="54" customFormat="1">
      <c r="A54" s="48"/>
      <c r="B54" s="76"/>
      <c r="C54" s="76"/>
      <c r="D54" s="76"/>
      <c r="E54" s="76"/>
      <c r="F54" s="76"/>
      <c r="G54" s="76"/>
      <c r="H54" s="76"/>
      <c r="I54" s="76"/>
    </row>
    <row r="55" spans="1:9" s="76" customFormat="1">
      <c r="A55" s="48"/>
    </row>
    <row r="56" spans="1:9" s="76" customFormat="1">
      <c r="A56" s="54"/>
      <c r="H56" s="54"/>
      <c r="I56" s="54"/>
    </row>
    <row r="57" spans="1:9" s="76" customFormat="1">
      <c r="A57" s="48"/>
      <c r="G57" s="54"/>
      <c r="H57" s="48"/>
      <c r="I57" s="48"/>
    </row>
    <row r="58" spans="1:9" s="76" customFormat="1">
      <c r="A58" s="48"/>
      <c r="B58" s="54"/>
      <c r="C58" s="54"/>
      <c r="D58" s="54"/>
      <c r="E58" s="54"/>
      <c r="F58" s="54"/>
      <c r="G58" s="48"/>
      <c r="H58" s="48"/>
      <c r="I58" s="48"/>
    </row>
    <row r="59" spans="1:9" s="76" customFormat="1">
      <c r="A59" s="48"/>
      <c r="B59" s="48"/>
      <c r="C59" s="48"/>
      <c r="D59" s="48"/>
      <c r="E59" s="48"/>
      <c r="F59" s="48"/>
      <c r="G59" s="48"/>
      <c r="H59" s="54"/>
      <c r="I59" s="54"/>
    </row>
    <row r="60" spans="1:9" s="54" customFormat="1">
      <c r="A60" s="48"/>
      <c r="B60" s="48"/>
      <c r="C60" s="48"/>
      <c r="D60" s="48"/>
      <c r="E60" s="48"/>
      <c r="F60" s="48"/>
      <c r="H60" s="48"/>
      <c r="I60" s="48"/>
    </row>
    <row r="61" spans="1:9">
      <c r="A61" s="54"/>
      <c r="B61" s="54"/>
      <c r="C61" s="54"/>
      <c r="D61" s="54"/>
      <c r="E61" s="54"/>
      <c r="F61" s="54"/>
      <c r="G61" s="48"/>
      <c r="H61" s="48"/>
      <c r="I61" s="48"/>
    </row>
    <row r="62" spans="1:9">
      <c r="A62" s="48"/>
      <c r="C62" s="48"/>
      <c r="D62" s="48"/>
      <c r="E62" s="48"/>
      <c r="F62" s="48"/>
      <c r="G62" s="48"/>
      <c r="H62" s="48"/>
      <c r="I62" s="48"/>
    </row>
    <row r="63" spans="1:9" s="54" customFormat="1">
      <c r="A63" s="48"/>
      <c r="B63" s="48"/>
      <c r="C63" s="48"/>
      <c r="D63" s="48"/>
      <c r="E63" s="48"/>
      <c r="F63" s="48"/>
      <c r="G63" s="48"/>
      <c r="H63" s="48"/>
      <c r="I63" s="48"/>
    </row>
    <row r="64" spans="1:9">
      <c r="A64" s="48"/>
      <c r="C64" s="48"/>
      <c r="D64" s="48"/>
      <c r="E64" s="48"/>
      <c r="F64" s="48"/>
      <c r="G64" s="48"/>
      <c r="H64" s="54"/>
      <c r="I64" s="54"/>
    </row>
    <row r="65" spans="1:9">
      <c r="A65" s="54"/>
      <c r="C65" s="48"/>
      <c r="D65" s="48"/>
      <c r="E65" s="48"/>
      <c r="F65" s="48"/>
      <c r="G65" s="54"/>
      <c r="H65" s="48"/>
      <c r="I65" s="48"/>
    </row>
    <row r="66" spans="1:9">
      <c r="A66" s="48"/>
      <c r="B66" s="54"/>
      <c r="C66" s="54"/>
      <c r="D66" s="54"/>
      <c r="E66" s="54"/>
      <c r="F66" s="54"/>
      <c r="G66" s="48"/>
      <c r="H66" s="48"/>
      <c r="I66" s="48"/>
    </row>
    <row r="67" spans="1:9">
      <c r="A67" s="48"/>
      <c r="C67" s="48"/>
      <c r="D67" s="48"/>
      <c r="E67" s="48"/>
      <c r="F67" s="48"/>
      <c r="G67" s="48"/>
      <c r="H67" s="48"/>
      <c r="I67" s="48"/>
    </row>
    <row r="68" spans="1:9" s="54" customFormat="1">
      <c r="A68" s="48"/>
      <c r="B68" s="48"/>
      <c r="C68" s="48"/>
      <c r="D68" s="48"/>
      <c r="E68" s="48"/>
      <c r="F68" s="48"/>
      <c r="G68" s="48"/>
    </row>
    <row r="69" spans="1:9">
      <c r="A69" s="48"/>
      <c r="C69" s="48"/>
      <c r="D69" s="48"/>
      <c r="E69" s="48"/>
      <c r="F69" s="48"/>
      <c r="G69" s="54"/>
      <c r="H69" s="48"/>
      <c r="I69" s="48"/>
    </row>
    <row r="70" spans="1:9">
      <c r="A70" s="48"/>
      <c r="B70" s="54"/>
      <c r="C70" s="54"/>
      <c r="D70" s="54"/>
      <c r="E70" s="54"/>
      <c r="F70" s="54"/>
      <c r="G70" s="48"/>
      <c r="H70" s="48"/>
      <c r="I70" s="48"/>
    </row>
    <row r="71" spans="1:9">
      <c r="A71" s="48"/>
      <c r="C71" s="48"/>
      <c r="D71" s="48"/>
      <c r="E71" s="48"/>
      <c r="F71" s="48"/>
      <c r="G71" s="48"/>
      <c r="H71" s="48"/>
      <c r="I71" s="48"/>
    </row>
    <row r="72" spans="1:9" s="54" customFormat="1">
      <c r="A72" s="48"/>
      <c r="B72" s="48"/>
      <c r="C72" s="48"/>
      <c r="D72" s="48"/>
      <c r="E72" s="48"/>
      <c r="F72" s="48"/>
      <c r="G72" s="48"/>
      <c r="H72" s="48"/>
      <c r="I72" s="48"/>
    </row>
    <row r="73" spans="1:9">
      <c r="A73" s="54"/>
      <c r="C73" s="48"/>
      <c r="D73" s="48"/>
      <c r="E73" s="48"/>
      <c r="F73" s="48"/>
      <c r="G73" s="48"/>
      <c r="H73" s="48"/>
      <c r="I73" s="48"/>
    </row>
    <row r="74" spans="1:9">
      <c r="A74" s="48"/>
      <c r="C74" s="48"/>
      <c r="D74" s="48"/>
      <c r="E74" s="48"/>
      <c r="F74" s="48"/>
      <c r="G74" s="48"/>
      <c r="H74" s="48"/>
      <c r="I74" s="48"/>
    </row>
    <row r="75" spans="1:9">
      <c r="A75" s="48"/>
      <c r="C75" s="48"/>
      <c r="D75" s="48"/>
      <c r="E75" s="48"/>
      <c r="F75" s="48"/>
      <c r="G75" s="48"/>
      <c r="H75" s="48"/>
      <c r="I75" s="48"/>
    </row>
    <row r="76" spans="1:9">
      <c r="A76" s="48"/>
      <c r="C76" s="48"/>
      <c r="D76" s="48"/>
      <c r="E76" s="48"/>
      <c r="F76" s="48"/>
      <c r="G76" s="48"/>
      <c r="H76" s="54"/>
      <c r="I76" s="54"/>
    </row>
    <row r="77" spans="1:9">
      <c r="A77" s="54"/>
      <c r="C77" s="48"/>
      <c r="D77" s="48"/>
      <c r="E77" s="48"/>
      <c r="F77" s="48"/>
      <c r="G77" s="54"/>
      <c r="H77" s="48"/>
      <c r="I77" s="48"/>
    </row>
    <row r="78" spans="1:9">
      <c r="A78" s="48"/>
      <c r="B78" s="54"/>
      <c r="C78" s="54"/>
      <c r="D78" s="54"/>
      <c r="E78" s="54"/>
      <c r="F78" s="54"/>
      <c r="G78" s="48"/>
      <c r="H78" s="48"/>
      <c r="I78" s="48"/>
    </row>
    <row r="79" spans="1:9">
      <c r="A79" s="48"/>
      <c r="C79" s="48"/>
      <c r="D79" s="48"/>
      <c r="E79" s="48"/>
      <c r="F79" s="48"/>
      <c r="G79" s="48"/>
      <c r="H79" s="48"/>
      <c r="I79" s="48"/>
    </row>
    <row r="80" spans="1:9" s="54" customFormat="1">
      <c r="A80" s="48"/>
      <c r="B80" s="48"/>
      <c r="C80" s="48"/>
      <c r="D80" s="48"/>
      <c r="E80" s="48"/>
      <c r="F80" s="48"/>
      <c r="G80" s="48"/>
    </row>
    <row r="81" spans="1:9">
      <c r="A81" s="48"/>
      <c r="C81" s="48"/>
      <c r="D81" s="48"/>
      <c r="E81" s="48"/>
      <c r="F81" s="48"/>
      <c r="G81" s="54"/>
      <c r="H81" s="48"/>
      <c r="I81" s="48"/>
    </row>
    <row r="82" spans="1:9">
      <c r="A82" s="48"/>
      <c r="B82" s="54"/>
      <c r="C82" s="54"/>
      <c r="D82" s="54"/>
      <c r="E82" s="54"/>
      <c r="F82" s="54"/>
      <c r="G82" s="48"/>
      <c r="H82" s="48"/>
      <c r="I82" s="48"/>
    </row>
    <row r="83" spans="1:9">
      <c r="A83" s="48"/>
      <c r="C83" s="48"/>
      <c r="D83" s="48"/>
      <c r="E83" s="48"/>
      <c r="F83" s="48"/>
      <c r="G83" s="48"/>
      <c r="H83" s="48"/>
      <c r="I83" s="48"/>
    </row>
    <row r="84" spans="1:9" s="54" customFormat="1">
      <c r="A84" s="48"/>
      <c r="B84" s="48"/>
      <c r="C84" s="48"/>
      <c r="D84" s="48"/>
      <c r="E84" s="48"/>
      <c r="F84" s="48"/>
      <c r="G84" s="48"/>
      <c r="H84" s="48"/>
      <c r="I84" s="48"/>
    </row>
    <row r="85" spans="1:9">
      <c r="A85" s="48"/>
      <c r="C85" s="48"/>
      <c r="D85" s="48"/>
      <c r="E85" s="48"/>
      <c r="F85" s="48"/>
      <c r="G85" s="48"/>
      <c r="H85" s="48"/>
      <c r="I85" s="48"/>
    </row>
    <row r="86" spans="1:9">
      <c r="A86" s="48"/>
      <c r="C86" s="48"/>
      <c r="D86" s="48"/>
      <c r="E86" s="48"/>
      <c r="F86" s="48"/>
      <c r="G86" s="48"/>
      <c r="H86" s="48"/>
      <c r="I86" s="48"/>
    </row>
    <row r="87" spans="1:9">
      <c r="A87" s="48"/>
      <c r="C87" s="48"/>
      <c r="D87" s="48"/>
      <c r="E87" s="48"/>
      <c r="F87" s="48"/>
      <c r="G87" s="48"/>
      <c r="H87" s="48"/>
      <c r="I87" s="48"/>
    </row>
    <row r="88" spans="1:9">
      <c r="A88" s="48"/>
      <c r="C88" s="48"/>
      <c r="D88" s="48"/>
      <c r="E88" s="48"/>
      <c r="F88" s="48"/>
      <c r="G88" s="48"/>
      <c r="H88" s="48"/>
      <c r="I88" s="48"/>
    </row>
    <row r="89" spans="1:9">
      <c r="A89" s="54"/>
      <c r="C89" s="48"/>
      <c r="D89" s="48"/>
      <c r="E89" s="48"/>
      <c r="F89" s="48"/>
      <c r="G89" s="48"/>
      <c r="H89" s="48"/>
      <c r="I89" s="48"/>
    </row>
    <row r="90" spans="1:9">
      <c r="A90" s="48"/>
      <c r="C90" s="48"/>
      <c r="D90" s="48"/>
      <c r="E90" s="48"/>
      <c r="F90" s="48"/>
      <c r="G90" s="48"/>
      <c r="H90" s="48"/>
      <c r="I90" s="48"/>
    </row>
    <row r="91" spans="1:9">
      <c r="A91" s="48"/>
      <c r="C91" s="48"/>
      <c r="D91" s="48"/>
      <c r="E91" s="48"/>
      <c r="F91" s="48"/>
      <c r="G91" s="48"/>
      <c r="H91" s="48"/>
      <c r="I91" s="48"/>
    </row>
    <row r="92" spans="1:9">
      <c r="A92" s="48"/>
      <c r="C92" s="48"/>
      <c r="D92" s="48"/>
      <c r="E92" s="48"/>
      <c r="F92" s="48"/>
      <c r="G92" s="48"/>
      <c r="H92" s="54"/>
      <c r="I92" s="54"/>
    </row>
    <row r="93" spans="1:9">
      <c r="A93" s="48"/>
      <c r="C93" s="48"/>
      <c r="D93" s="48"/>
      <c r="E93" s="48"/>
      <c r="F93" s="48"/>
      <c r="G93" s="54"/>
      <c r="H93" s="48"/>
      <c r="I93" s="48"/>
    </row>
    <row r="94" spans="1:9">
      <c r="A94" s="48"/>
      <c r="B94" s="54"/>
      <c r="C94" s="54"/>
      <c r="D94" s="54"/>
      <c r="E94" s="54"/>
      <c r="F94" s="54"/>
      <c r="G94" s="48"/>
      <c r="H94" s="48"/>
      <c r="I94" s="48"/>
    </row>
    <row r="95" spans="1:9">
      <c r="A95" s="48"/>
      <c r="C95" s="48"/>
      <c r="D95" s="48"/>
      <c r="E95" s="48"/>
      <c r="F95" s="48"/>
      <c r="G95" s="48"/>
      <c r="H95" s="48"/>
      <c r="I95" s="48"/>
    </row>
    <row r="96" spans="1:9" s="54" customFormat="1">
      <c r="A96" s="48"/>
      <c r="B96" s="48"/>
      <c r="C96" s="48"/>
      <c r="D96" s="48"/>
      <c r="E96" s="48"/>
      <c r="F96" s="48"/>
      <c r="G96" s="48"/>
      <c r="H96" s="48"/>
      <c r="I96" s="48"/>
    </row>
    <row r="97" spans="1:9">
      <c r="A97" s="48"/>
      <c r="C97" s="48"/>
      <c r="D97" s="48"/>
      <c r="E97" s="48"/>
      <c r="F97" s="48"/>
      <c r="G97" s="48"/>
      <c r="H97" s="48"/>
      <c r="I97" s="48"/>
    </row>
    <row r="98" spans="1:9">
      <c r="A98" s="48"/>
      <c r="C98" s="48"/>
      <c r="D98" s="48"/>
      <c r="E98" s="48"/>
      <c r="F98" s="48"/>
      <c r="G98" s="48"/>
      <c r="H98" s="48"/>
      <c r="I98" s="48"/>
    </row>
    <row r="99" spans="1:9">
      <c r="A99" s="48"/>
      <c r="C99" s="48"/>
      <c r="D99" s="48"/>
      <c r="E99" s="48"/>
      <c r="F99" s="48"/>
      <c r="G99" s="48"/>
      <c r="H99" s="48"/>
      <c r="I99" s="48"/>
    </row>
    <row r="100" spans="1:9">
      <c r="A100" s="48"/>
      <c r="C100" s="48"/>
      <c r="D100" s="48"/>
      <c r="E100" s="48"/>
      <c r="F100" s="48"/>
      <c r="G100" s="48"/>
      <c r="H100" s="48"/>
      <c r="I100" s="48"/>
    </row>
    <row r="101" spans="1:9">
      <c r="A101" s="48"/>
      <c r="C101" s="48"/>
      <c r="D101" s="48"/>
      <c r="E101" s="48"/>
      <c r="F101" s="48"/>
      <c r="G101" s="48"/>
      <c r="H101" s="48"/>
      <c r="I101" s="48"/>
    </row>
    <row r="102" spans="1:9">
      <c r="A102" s="48"/>
      <c r="C102" s="48"/>
      <c r="D102" s="48"/>
      <c r="E102" s="48"/>
      <c r="F102" s="48"/>
      <c r="G102" s="48"/>
      <c r="H102" s="48"/>
      <c r="I102" s="48"/>
    </row>
    <row r="103" spans="1:9">
      <c r="A103" s="48"/>
      <c r="C103" s="48"/>
      <c r="D103" s="48"/>
      <c r="E103" s="48"/>
      <c r="F103" s="48"/>
      <c r="G103" s="48"/>
      <c r="H103" s="48"/>
      <c r="I103" s="48"/>
    </row>
    <row r="104" spans="1:9">
      <c r="A104" s="48"/>
      <c r="C104" s="48"/>
      <c r="D104" s="48"/>
      <c r="E104" s="48"/>
      <c r="F104" s="48"/>
      <c r="G104" s="48"/>
      <c r="H104" s="48"/>
      <c r="I104" s="48"/>
    </row>
    <row r="105" spans="1:9">
      <c r="A105" s="48"/>
      <c r="C105" s="48"/>
      <c r="D105" s="48"/>
      <c r="E105" s="48"/>
      <c r="F105" s="48"/>
      <c r="G105" s="48"/>
      <c r="H105" s="48"/>
      <c r="I105" s="48"/>
    </row>
    <row r="106" spans="1:9">
      <c r="A106" s="48"/>
      <c r="C106" s="48"/>
      <c r="D106" s="48"/>
      <c r="E106" s="48"/>
      <c r="F106" s="48"/>
      <c r="G106" s="48"/>
      <c r="H106" s="48"/>
      <c r="I106" s="48"/>
    </row>
    <row r="107" spans="1:9">
      <c r="A107" s="48"/>
      <c r="C107" s="48"/>
      <c r="D107" s="48"/>
      <c r="E107" s="48"/>
      <c r="F107" s="48"/>
      <c r="G107" s="48"/>
      <c r="H107" s="48"/>
      <c r="I107" s="48"/>
    </row>
    <row r="108" spans="1:9">
      <c r="A108" s="48"/>
      <c r="C108" s="48"/>
      <c r="D108" s="48"/>
      <c r="E108" s="48"/>
      <c r="F108" s="48"/>
      <c r="G108" s="48"/>
      <c r="H108" s="48"/>
      <c r="I108" s="48"/>
    </row>
    <row r="109" spans="1:9">
      <c r="A109" s="48"/>
      <c r="C109" s="48"/>
      <c r="D109" s="48"/>
      <c r="E109" s="48"/>
      <c r="F109" s="48"/>
      <c r="G109" s="48"/>
      <c r="H109" s="48"/>
      <c r="I109" s="48"/>
    </row>
    <row r="110" spans="1:9">
      <c r="A110" s="48"/>
      <c r="C110" s="48"/>
      <c r="D110" s="48"/>
      <c r="E110" s="48"/>
      <c r="F110" s="48"/>
      <c r="G110" s="48"/>
      <c r="H110" s="48"/>
      <c r="I110" s="48"/>
    </row>
    <row r="111" spans="1:9">
      <c r="A111" s="54"/>
      <c r="C111" s="48"/>
      <c r="D111" s="48"/>
      <c r="E111" s="48"/>
      <c r="F111" s="48"/>
      <c r="G111" s="48"/>
      <c r="H111" s="48"/>
      <c r="I111" s="48"/>
    </row>
    <row r="112" spans="1:9">
      <c r="A112" s="76"/>
      <c r="C112" s="48"/>
      <c r="D112" s="48"/>
      <c r="E112" s="48"/>
      <c r="F112" s="48"/>
      <c r="G112" s="48"/>
      <c r="H112" s="48"/>
      <c r="I112" s="48"/>
    </row>
    <row r="113" spans="1:9">
      <c r="A113" s="76"/>
      <c r="C113" s="48"/>
      <c r="D113" s="48"/>
      <c r="E113" s="48"/>
      <c r="F113" s="48"/>
      <c r="G113" s="48"/>
      <c r="H113" s="48"/>
      <c r="I113" s="48"/>
    </row>
    <row r="114" spans="1:9">
      <c r="A114" s="76"/>
      <c r="C114" s="48"/>
      <c r="D114" s="48"/>
      <c r="E114" s="48"/>
      <c r="F114" s="48"/>
      <c r="G114" s="48"/>
      <c r="H114" s="54"/>
      <c r="I114" s="54"/>
    </row>
    <row r="115" spans="1:9">
      <c r="A115" s="76"/>
      <c r="C115" s="48"/>
      <c r="D115" s="48"/>
      <c r="E115" s="48"/>
      <c r="F115" s="48"/>
      <c r="G115" s="54"/>
      <c r="H115" s="76"/>
      <c r="I115" s="76"/>
    </row>
    <row r="116" spans="1:9">
      <c r="A116" s="76"/>
      <c r="B116" s="54"/>
      <c r="C116" s="54"/>
      <c r="D116" s="54"/>
      <c r="E116" s="54"/>
      <c r="F116" s="54"/>
      <c r="G116" s="76"/>
      <c r="H116" s="76"/>
      <c r="I116" s="76"/>
    </row>
    <row r="117" spans="1:9">
      <c r="A117" s="76"/>
      <c r="B117" s="76"/>
      <c r="C117" s="76"/>
      <c r="D117" s="76"/>
      <c r="E117" s="76"/>
      <c r="F117" s="76"/>
      <c r="G117" s="76"/>
      <c r="H117" s="76"/>
      <c r="I117" s="76"/>
    </row>
    <row r="118" spans="1:9" s="54" customFormat="1">
      <c r="A118" s="76"/>
      <c r="B118" s="76"/>
      <c r="C118" s="76"/>
      <c r="D118" s="76"/>
      <c r="E118" s="76"/>
      <c r="F118" s="76"/>
      <c r="G118" s="76"/>
      <c r="H118" s="76"/>
      <c r="I118" s="76"/>
    </row>
    <row r="119" spans="1:9" s="76" customFormat="1"/>
    <row r="120" spans="1:9" s="76" customFormat="1"/>
    <row r="121" spans="1:9" s="76" customFormat="1"/>
    <row r="122" spans="1:9" s="76" customFormat="1"/>
    <row r="123" spans="1:9" s="76" customFormat="1" ht="40.5" customHeight="1"/>
    <row r="124" spans="1:9" s="76" customFormat="1" ht="44.25" customHeight="1"/>
    <row r="125" spans="1:9" s="76" customFormat="1" ht="40.5" customHeight="1"/>
    <row r="126" spans="1:9" s="76" customFormat="1" ht="39" customHeight="1"/>
    <row r="127" spans="1:9" s="76" customFormat="1" ht="39" customHeight="1">
      <c r="A127" s="54"/>
    </row>
    <row r="128" spans="1:9" s="76" customFormat="1" ht="39" customHeight="1"/>
    <row r="129" spans="1:9" s="76" customFormat="1"/>
    <row r="130" spans="1:9" s="76" customFormat="1" ht="42" customHeight="1">
      <c r="H130" s="54"/>
      <c r="I130" s="54"/>
    </row>
    <row r="131" spans="1:9" s="76" customFormat="1" ht="42" customHeight="1">
      <c r="G131" s="54"/>
    </row>
    <row r="132" spans="1:9" s="76" customFormat="1" ht="41.25" customHeight="1">
      <c r="A132" s="54"/>
      <c r="B132" s="54"/>
      <c r="C132" s="54"/>
      <c r="D132" s="54"/>
      <c r="E132" s="54"/>
      <c r="F132" s="54"/>
    </row>
    <row r="133" spans="1:9" s="76" customFormat="1" ht="39" customHeight="1">
      <c r="A133" s="48"/>
    </row>
    <row r="134" spans="1:9" s="54" customFormat="1">
      <c r="A134" s="48"/>
      <c r="B134" s="76"/>
      <c r="C134" s="76"/>
      <c r="D134" s="76"/>
      <c r="E134" s="76"/>
      <c r="F134" s="76"/>
      <c r="G134" s="76"/>
      <c r="H134" s="76"/>
      <c r="I134" s="76"/>
    </row>
    <row r="135" spans="1:9" s="76" customFormat="1">
      <c r="A135" s="48"/>
      <c r="H135" s="54"/>
      <c r="I135" s="54"/>
    </row>
    <row r="136" spans="1:9" s="76" customFormat="1">
      <c r="A136" s="48"/>
      <c r="G136" s="54"/>
      <c r="H136" s="48"/>
      <c r="I136" s="48"/>
    </row>
    <row r="137" spans="1:9" s="76" customFormat="1">
      <c r="A137" s="54"/>
      <c r="B137" s="54"/>
      <c r="C137" s="54"/>
      <c r="D137" s="54"/>
      <c r="E137" s="54"/>
      <c r="F137" s="54"/>
      <c r="G137" s="48"/>
      <c r="H137" s="48"/>
      <c r="I137" s="48"/>
    </row>
    <row r="138" spans="1:9" s="76" customFormat="1">
      <c r="A138" s="48"/>
      <c r="B138" s="48"/>
      <c r="C138" s="48"/>
      <c r="D138" s="48"/>
      <c r="E138" s="48"/>
      <c r="F138" s="48"/>
      <c r="G138" s="48"/>
      <c r="H138" s="48"/>
      <c r="I138" s="48"/>
    </row>
    <row r="139" spans="1:9" s="54" customFormat="1">
      <c r="A139" s="48"/>
      <c r="B139" s="48"/>
      <c r="C139" s="48"/>
      <c r="D139" s="48"/>
      <c r="E139" s="48"/>
      <c r="F139" s="48"/>
      <c r="G139" s="48"/>
      <c r="H139" s="48"/>
      <c r="I139" s="48"/>
    </row>
    <row r="140" spans="1:9">
      <c r="A140" s="48"/>
      <c r="C140" s="48"/>
      <c r="D140" s="48"/>
      <c r="E140" s="48"/>
      <c r="F140" s="48"/>
      <c r="G140" s="48"/>
      <c r="H140" s="54"/>
      <c r="I140" s="54"/>
    </row>
    <row r="141" spans="1:9">
      <c r="A141" s="48"/>
      <c r="C141" s="48"/>
      <c r="D141" s="48"/>
      <c r="E141" s="48"/>
      <c r="F141" s="48"/>
      <c r="G141" s="54"/>
      <c r="H141" s="48"/>
      <c r="I141" s="48"/>
    </row>
    <row r="142" spans="1:9">
      <c r="A142" s="48"/>
      <c r="B142" s="54"/>
      <c r="C142" s="54"/>
      <c r="D142" s="54"/>
      <c r="E142" s="54"/>
      <c r="F142" s="54"/>
      <c r="G142" s="48"/>
      <c r="H142" s="48"/>
      <c r="I142" s="48"/>
    </row>
    <row r="143" spans="1:9">
      <c r="A143" s="48"/>
      <c r="C143" s="48"/>
      <c r="D143" s="48"/>
      <c r="E143" s="48"/>
      <c r="F143" s="48"/>
      <c r="G143" s="48"/>
      <c r="H143" s="48"/>
      <c r="I143" s="48"/>
    </row>
    <row r="144" spans="1:9" s="54" customFormat="1">
      <c r="A144" s="48"/>
      <c r="B144" s="48"/>
      <c r="C144" s="48"/>
      <c r="D144" s="48"/>
      <c r="E144" s="48"/>
      <c r="F144" s="48"/>
      <c r="G144" s="48"/>
      <c r="H144" s="48"/>
      <c r="I144" s="48"/>
    </row>
    <row r="145" spans="1:9">
      <c r="A145" s="48"/>
      <c r="C145" s="48"/>
      <c r="D145" s="48"/>
      <c r="E145" s="48"/>
      <c r="F145" s="48"/>
      <c r="G145" s="48"/>
      <c r="H145" s="48"/>
      <c r="I145" s="48"/>
    </row>
    <row r="146" spans="1:9">
      <c r="A146" s="48"/>
      <c r="C146" s="48"/>
      <c r="D146" s="48"/>
      <c r="E146" s="48"/>
      <c r="F146" s="48"/>
      <c r="G146" s="48"/>
      <c r="H146" s="48"/>
      <c r="I146" s="48"/>
    </row>
    <row r="147" spans="1:9">
      <c r="A147" s="54"/>
      <c r="C147" s="48"/>
      <c r="D147" s="48"/>
      <c r="E147" s="48"/>
      <c r="F147" s="48"/>
      <c r="G147" s="48"/>
      <c r="H147" s="48"/>
      <c r="I147" s="48"/>
    </row>
    <row r="148" spans="1:9">
      <c r="A148" s="48"/>
      <c r="C148" s="48"/>
      <c r="D148" s="48"/>
      <c r="E148" s="48"/>
      <c r="F148" s="48"/>
      <c r="G148" s="48"/>
      <c r="H148" s="48"/>
      <c r="I148" s="48"/>
    </row>
    <row r="149" spans="1:9">
      <c r="A149" s="48"/>
      <c r="C149" s="48"/>
      <c r="D149" s="48"/>
      <c r="E149" s="48"/>
      <c r="F149" s="48"/>
      <c r="G149" s="48"/>
      <c r="H149" s="48"/>
      <c r="I149" s="48"/>
    </row>
    <row r="150" spans="1:9">
      <c r="A150" s="48"/>
      <c r="C150" s="48"/>
      <c r="D150" s="48"/>
      <c r="E150" s="48"/>
      <c r="F150" s="48"/>
      <c r="G150" s="48"/>
      <c r="H150" s="54"/>
      <c r="I150" s="54"/>
    </row>
    <row r="151" spans="1:9">
      <c r="A151" s="48"/>
      <c r="C151" s="48"/>
      <c r="D151" s="48"/>
      <c r="E151" s="48"/>
      <c r="F151" s="48"/>
      <c r="G151" s="54"/>
      <c r="H151" s="48"/>
      <c r="I151" s="48"/>
    </row>
    <row r="152" spans="1:9">
      <c r="A152" s="48"/>
      <c r="B152" s="54"/>
      <c r="C152" s="54"/>
      <c r="D152" s="54"/>
      <c r="E152" s="54"/>
      <c r="F152" s="54"/>
      <c r="G152" s="48"/>
      <c r="H152" s="48"/>
      <c r="I152" s="48"/>
    </row>
    <row r="153" spans="1:9">
      <c r="A153" s="48"/>
      <c r="C153" s="48"/>
      <c r="D153" s="48"/>
      <c r="E153" s="48"/>
      <c r="F153" s="48"/>
      <c r="G153" s="48"/>
      <c r="H153" s="48"/>
      <c r="I153" s="48"/>
    </row>
    <row r="154" spans="1:9" s="54" customFormat="1">
      <c r="A154" s="48"/>
      <c r="B154" s="48"/>
      <c r="C154" s="48"/>
      <c r="D154" s="48"/>
      <c r="E154" s="48"/>
      <c r="F154" s="48"/>
      <c r="G154" s="48"/>
      <c r="H154" s="48"/>
      <c r="I154" s="48"/>
    </row>
    <row r="155" spans="1:9">
      <c r="A155" s="48"/>
      <c r="C155" s="48"/>
      <c r="D155" s="48"/>
      <c r="E155" s="48"/>
      <c r="F155" s="48"/>
      <c r="G155" s="48"/>
      <c r="H155" s="48"/>
      <c r="I155" s="48"/>
    </row>
    <row r="156" spans="1:9">
      <c r="A156" s="48"/>
      <c r="C156" s="48"/>
      <c r="D156" s="48"/>
      <c r="E156" s="48"/>
      <c r="F156" s="48"/>
      <c r="G156" s="48"/>
      <c r="H156" s="48"/>
      <c r="I156" s="48"/>
    </row>
    <row r="157" spans="1:9">
      <c r="A157" s="48"/>
      <c r="C157" s="48"/>
      <c r="D157" s="48"/>
      <c r="E157" s="48"/>
      <c r="F157" s="48"/>
      <c r="G157" s="48"/>
      <c r="H157" s="48"/>
      <c r="I157" s="48"/>
    </row>
    <row r="158" spans="1:9">
      <c r="A158" s="48"/>
      <c r="C158" s="48"/>
      <c r="D158" s="48"/>
      <c r="E158" s="48"/>
      <c r="F158" s="48"/>
      <c r="G158" s="48"/>
      <c r="H158" s="48"/>
      <c r="I158" s="48"/>
    </row>
    <row r="159" spans="1:9">
      <c r="A159" s="54"/>
      <c r="C159" s="48"/>
      <c r="D159" s="48"/>
      <c r="E159" s="48"/>
      <c r="F159" s="48"/>
      <c r="G159" s="48"/>
      <c r="H159" s="48"/>
      <c r="I159" s="48"/>
    </row>
    <row r="160" spans="1:9">
      <c r="A160" s="48"/>
      <c r="C160" s="48"/>
      <c r="D160" s="48"/>
      <c r="E160" s="48"/>
      <c r="F160" s="48"/>
      <c r="G160" s="48"/>
      <c r="H160" s="48"/>
      <c r="I160" s="48"/>
    </row>
    <row r="161" spans="1:9">
      <c r="A161" s="48"/>
      <c r="C161" s="48"/>
      <c r="D161" s="48"/>
      <c r="E161" s="48"/>
      <c r="F161" s="48"/>
      <c r="G161" s="48"/>
      <c r="H161" s="48"/>
      <c r="I161" s="48"/>
    </row>
    <row r="162" spans="1:9">
      <c r="A162" s="48"/>
      <c r="C162" s="48"/>
      <c r="D162" s="48"/>
      <c r="E162" s="48"/>
      <c r="F162" s="48"/>
      <c r="G162" s="48"/>
      <c r="H162" s="54"/>
      <c r="I162" s="54"/>
    </row>
    <row r="163" spans="1:9">
      <c r="A163" s="48"/>
      <c r="C163" s="48"/>
      <c r="D163" s="48"/>
      <c r="E163" s="48"/>
      <c r="F163" s="48"/>
      <c r="G163" s="54"/>
      <c r="H163" s="48"/>
      <c r="I163" s="48"/>
    </row>
    <row r="164" spans="1:9">
      <c r="A164" s="48"/>
      <c r="B164" s="54"/>
      <c r="C164" s="54"/>
      <c r="D164" s="54"/>
      <c r="E164" s="54"/>
      <c r="F164" s="54"/>
      <c r="G164" s="48"/>
      <c r="H164" s="48"/>
      <c r="I164" s="48"/>
    </row>
    <row r="165" spans="1:9">
      <c r="A165" s="48"/>
      <c r="C165" s="48"/>
      <c r="D165" s="48"/>
      <c r="E165" s="48"/>
      <c r="F165" s="48"/>
      <c r="G165" s="48"/>
      <c r="H165" s="48"/>
      <c r="I165" s="48"/>
    </row>
    <row r="166" spans="1:9" s="54" customFormat="1">
      <c r="A166" s="48"/>
      <c r="B166" s="48"/>
      <c r="C166" s="48"/>
      <c r="D166" s="48"/>
      <c r="E166" s="48"/>
      <c r="F166" s="48"/>
      <c r="G166" s="48"/>
      <c r="H166" s="48"/>
      <c r="I166" s="48"/>
    </row>
    <row r="167" spans="1:9">
      <c r="A167" s="48"/>
      <c r="C167" s="48"/>
      <c r="D167" s="48"/>
      <c r="E167" s="48"/>
      <c r="F167" s="48"/>
      <c r="G167" s="48"/>
      <c r="H167" s="48"/>
      <c r="I167" s="48"/>
    </row>
    <row r="168" spans="1:9">
      <c r="A168" s="48"/>
      <c r="C168" s="48"/>
      <c r="D168" s="48"/>
      <c r="E168" s="48"/>
      <c r="F168" s="48"/>
      <c r="G168" s="48"/>
      <c r="H168" s="48"/>
      <c r="I168" s="48"/>
    </row>
    <row r="169" spans="1:9">
      <c r="A169" s="48"/>
      <c r="C169" s="48"/>
      <c r="D169" s="48"/>
      <c r="E169" s="48"/>
      <c r="F169" s="48"/>
      <c r="G169" s="48"/>
      <c r="H169" s="48"/>
      <c r="I169" s="48"/>
    </row>
    <row r="170" spans="1:9">
      <c r="A170" s="48"/>
      <c r="C170" s="48"/>
      <c r="D170" s="48"/>
      <c r="E170" s="48"/>
      <c r="F170" s="48"/>
      <c r="G170" s="48"/>
      <c r="H170" s="48"/>
      <c r="I170" s="48"/>
    </row>
    <row r="171" spans="1:9">
      <c r="A171" s="48"/>
      <c r="C171" s="48"/>
      <c r="D171" s="48"/>
      <c r="E171" s="48"/>
      <c r="F171" s="48"/>
      <c r="G171" s="48"/>
      <c r="H171" s="48"/>
      <c r="I171" s="48"/>
    </row>
    <row r="172" spans="1:9">
      <c r="A172" s="48"/>
      <c r="C172" s="48"/>
      <c r="D172" s="48"/>
      <c r="E172" s="48"/>
      <c r="F172" s="48"/>
      <c r="G172" s="48"/>
      <c r="H172" s="48"/>
      <c r="I172" s="48"/>
    </row>
    <row r="173" spans="1:9">
      <c r="A173" s="48"/>
      <c r="C173" s="48"/>
      <c r="D173" s="48"/>
      <c r="E173" s="48"/>
      <c r="F173" s="48"/>
      <c r="G173" s="48"/>
      <c r="H173" s="48"/>
      <c r="I173" s="48"/>
    </row>
    <row r="174" spans="1:9">
      <c r="A174" s="48"/>
      <c r="C174" s="48"/>
      <c r="D174" s="48"/>
      <c r="E174" s="48"/>
      <c r="F174" s="48"/>
      <c r="G174" s="48"/>
      <c r="H174" s="48"/>
      <c r="I174" s="48"/>
    </row>
    <row r="175" spans="1:9">
      <c r="A175" s="48"/>
      <c r="C175" s="48"/>
      <c r="D175" s="48"/>
      <c r="E175" s="48"/>
      <c r="F175" s="48"/>
      <c r="G175" s="48"/>
      <c r="H175" s="48"/>
      <c r="I175" s="48"/>
    </row>
    <row r="176" spans="1:9">
      <c r="A176" s="48"/>
      <c r="C176" s="48"/>
      <c r="D176" s="48"/>
      <c r="E176" s="48"/>
      <c r="F176" s="48"/>
      <c r="G176" s="48"/>
      <c r="H176" s="48"/>
      <c r="I176" s="48"/>
    </row>
    <row r="177" spans="1:9">
      <c r="A177" s="54"/>
      <c r="C177" s="48"/>
      <c r="D177" s="48"/>
      <c r="E177" s="48"/>
      <c r="F177" s="48"/>
      <c r="G177" s="48"/>
      <c r="H177" s="48"/>
      <c r="I177" s="48"/>
    </row>
    <row r="178" spans="1:9">
      <c r="A178" s="48"/>
      <c r="C178" s="48"/>
      <c r="D178" s="48"/>
      <c r="E178" s="48"/>
      <c r="F178" s="48"/>
      <c r="G178" s="48"/>
      <c r="H178" s="48"/>
      <c r="I178" s="48"/>
    </row>
    <row r="179" spans="1:9">
      <c r="A179" s="48"/>
      <c r="C179" s="48"/>
      <c r="D179" s="48"/>
      <c r="E179" s="48"/>
      <c r="F179" s="48"/>
      <c r="G179" s="48"/>
      <c r="H179" s="48"/>
      <c r="I179" s="48"/>
    </row>
    <row r="180" spans="1:9">
      <c r="A180" s="48"/>
      <c r="C180" s="48"/>
      <c r="D180" s="48"/>
      <c r="E180" s="48"/>
      <c r="F180" s="48"/>
      <c r="G180" s="48"/>
      <c r="H180" s="54"/>
      <c r="I180" s="54"/>
    </row>
    <row r="181" spans="1:9">
      <c r="A181" s="48"/>
      <c r="C181" s="48"/>
      <c r="D181" s="48"/>
      <c r="E181" s="48"/>
      <c r="F181" s="48"/>
      <c r="G181" s="54"/>
      <c r="H181" s="48"/>
      <c r="I181" s="48"/>
    </row>
    <row r="182" spans="1:9">
      <c r="A182" s="48"/>
      <c r="B182" s="54"/>
      <c r="C182" s="54"/>
      <c r="D182" s="54"/>
      <c r="E182" s="54"/>
      <c r="F182" s="54"/>
      <c r="G182" s="48"/>
      <c r="H182" s="48"/>
      <c r="I182" s="48"/>
    </row>
    <row r="183" spans="1:9">
      <c r="A183" s="48"/>
      <c r="C183" s="48"/>
      <c r="D183" s="48"/>
      <c r="E183" s="48"/>
      <c r="F183" s="48"/>
      <c r="G183" s="48"/>
      <c r="H183" s="48"/>
      <c r="I183" s="48"/>
    </row>
    <row r="184" spans="1:9" s="54" customFormat="1">
      <c r="A184" s="48"/>
      <c r="B184" s="48"/>
      <c r="C184" s="48"/>
      <c r="D184" s="48"/>
      <c r="E184" s="48"/>
      <c r="F184" s="48"/>
      <c r="G184" s="48"/>
      <c r="H184" s="48"/>
      <c r="I184" s="48"/>
    </row>
    <row r="185" spans="1:9">
      <c r="A185" s="48"/>
      <c r="C185" s="48"/>
      <c r="D185" s="48"/>
      <c r="E185" s="48"/>
      <c r="F185" s="48"/>
      <c r="G185" s="48"/>
      <c r="H185" s="48"/>
      <c r="I185" s="48"/>
    </row>
    <row r="186" spans="1:9">
      <c r="A186" s="48"/>
      <c r="C186" s="48"/>
      <c r="D186" s="48"/>
      <c r="E186" s="48"/>
      <c r="F186" s="48"/>
      <c r="G186" s="48"/>
      <c r="H186" s="48"/>
      <c r="I186" s="48"/>
    </row>
    <row r="187" spans="1:9">
      <c r="A187" s="48"/>
      <c r="C187" s="48"/>
      <c r="D187" s="48"/>
      <c r="E187" s="48"/>
      <c r="F187" s="48"/>
      <c r="G187" s="48"/>
      <c r="H187" s="48"/>
      <c r="I187" s="48"/>
    </row>
    <row r="188" spans="1:9">
      <c r="A188" s="48"/>
      <c r="C188" s="48"/>
      <c r="D188" s="48"/>
      <c r="E188" s="48"/>
      <c r="F188" s="48"/>
      <c r="G188" s="48"/>
      <c r="H188" s="48"/>
      <c r="I188" s="48"/>
    </row>
    <row r="189" spans="1:9">
      <c r="A189" s="48"/>
      <c r="C189" s="48"/>
      <c r="D189" s="48"/>
      <c r="E189" s="48"/>
      <c r="F189" s="48"/>
      <c r="G189" s="48"/>
      <c r="H189" s="48"/>
      <c r="I189" s="48"/>
    </row>
    <row r="190" spans="1:9">
      <c r="A190" s="48"/>
      <c r="C190" s="48"/>
      <c r="D190" s="48"/>
      <c r="E190" s="48"/>
      <c r="F190" s="48"/>
      <c r="G190" s="48"/>
      <c r="H190" s="48"/>
      <c r="I190" s="48"/>
    </row>
    <row r="191" spans="1:9">
      <c r="A191" s="48"/>
      <c r="C191" s="48"/>
      <c r="D191" s="48"/>
      <c r="E191" s="48"/>
      <c r="F191" s="48"/>
      <c r="G191" s="48"/>
      <c r="H191" s="48"/>
      <c r="I191" s="48"/>
    </row>
    <row r="192" spans="1:9">
      <c r="A192" s="54"/>
      <c r="C192" s="48"/>
      <c r="D192" s="48"/>
      <c r="E192" s="48"/>
      <c r="F192" s="48"/>
      <c r="G192" s="48"/>
      <c r="H192" s="48"/>
      <c r="I192" s="48"/>
    </row>
    <row r="193" spans="1:9">
      <c r="A193" s="48"/>
      <c r="C193" s="48"/>
      <c r="D193" s="48"/>
      <c r="E193" s="48"/>
      <c r="F193" s="48"/>
      <c r="G193" s="48"/>
      <c r="H193" s="48"/>
      <c r="I193" s="48"/>
    </row>
    <row r="194" spans="1:9">
      <c r="A194" s="54"/>
      <c r="C194" s="48"/>
      <c r="D194" s="48"/>
      <c r="E194" s="48"/>
      <c r="F194" s="48"/>
      <c r="G194" s="48"/>
      <c r="H194" s="48"/>
      <c r="I194" s="48"/>
    </row>
    <row r="195" spans="1:9">
      <c r="A195" s="48"/>
      <c r="C195" s="48"/>
      <c r="D195" s="48"/>
      <c r="E195" s="48"/>
      <c r="F195" s="48"/>
      <c r="G195" s="48"/>
      <c r="H195" s="54"/>
      <c r="I195" s="54"/>
    </row>
    <row r="196" spans="1:9">
      <c r="A196" s="48"/>
      <c r="C196" s="48"/>
      <c r="D196" s="48"/>
      <c r="E196" s="48"/>
      <c r="F196" s="48"/>
      <c r="G196" s="54"/>
      <c r="H196" s="48"/>
      <c r="I196" s="48"/>
    </row>
    <row r="197" spans="1:9">
      <c r="A197" s="48"/>
      <c r="B197" s="54"/>
      <c r="C197" s="54"/>
      <c r="D197" s="54"/>
      <c r="E197" s="54"/>
      <c r="F197" s="54"/>
      <c r="G197" s="48"/>
      <c r="H197" s="54"/>
      <c r="I197" s="54"/>
    </row>
    <row r="198" spans="1:9">
      <c r="A198" s="48"/>
      <c r="C198" s="48"/>
      <c r="D198" s="48"/>
      <c r="E198" s="48"/>
      <c r="F198" s="48"/>
      <c r="G198" s="54"/>
      <c r="H198" s="48"/>
      <c r="I198" s="48"/>
    </row>
    <row r="199" spans="1:9" s="54" customFormat="1">
      <c r="A199" s="48"/>
      <c r="G199" s="48"/>
      <c r="H199" s="48"/>
      <c r="I199" s="48"/>
    </row>
    <row r="200" spans="1:9">
      <c r="A200" s="48"/>
      <c r="C200" s="48"/>
      <c r="D200" s="48"/>
      <c r="E200" s="48"/>
      <c r="F200" s="48"/>
      <c r="G200" s="48"/>
      <c r="H200" s="48"/>
      <c r="I200" s="48"/>
    </row>
    <row r="201" spans="1:9" s="54" customFormat="1">
      <c r="A201" s="48"/>
      <c r="B201" s="48"/>
      <c r="C201" s="48"/>
      <c r="D201" s="48"/>
      <c r="E201" s="48"/>
      <c r="F201" s="48"/>
      <c r="G201" s="48"/>
      <c r="H201" s="48"/>
      <c r="I201" s="48"/>
    </row>
    <row r="202" spans="1:9">
      <c r="A202" s="48"/>
      <c r="C202" s="48"/>
      <c r="D202" s="48"/>
      <c r="E202" s="48"/>
      <c r="F202" s="48"/>
      <c r="G202" s="48"/>
      <c r="H202" s="48"/>
      <c r="I202" s="48"/>
    </row>
    <row r="203" spans="1:9">
      <c r="A203" s="54"/>
      <c r="C203" s="48"/>
      <c r="D203" s="48"/>
      <c r="E203" s="48"/>
      <c r="F203" s="48"/>
      <c r="G203" s="48"/>
      <c r="H203" s="48"/>
      <c r="I203" s="48"/>
    </row>
    <row r="204" spans="1:9">
      <c r="A204" s="48"/>
      <c r="C204" s="48"/>
      <c r="D204" s="48"/>
      <c r="E204" s="48"/>
      <c r="F204" s="48"/>
      <c r="G204" s="48"/>
      <c r="H204" s="48"/>
      <c r="I204" s="48"/>
    </row>
    <row r="205" spans="1:9">
      <c r="A205" s="48"/>
      <c r="C205" s="48"/>
      <c r="D205" s="48"/>
      <c r="E205" s="48"/>
      <c r="F205" s="48"/>
      <c r="G205" s="48"/>
      <c r="H205" s="48"/>
      <c r="I205" s="48"/>
    </row>
    <row r="206" spans="1:9">
      <c r="A206" s="54"/>
      <c r="C206" s="48"/>
      <c r="D206" s="48"/>
      <c r="E206" s="48"/>
      <c r="F206" s="48"/>
      <c r="G206" s="48"/>
      <c r="H206" s="54"/>
      <c r="I206" s="54"/>
    </row>
    <row r="207" spans="1:9">
      <c r="A207" s="48"/>
      <c r="C207" s="48"/>
      <c r="D207" s="48"/>
      <c r="E207" s="48"/>
      <c r="F207" s="48"/>
      <c r="G207" s="54"/>
      <c r="H207" s="48"/>
      <c r="I207" s="48"/>
    </row>
    <row r="208" spans="1:9">
      <c r="A208" s="48"/>
      <c r="B208" s="54"/>
      <c r="C208" s="54"/>
      <c r="D208" s="54"/>
      <c r="E208" s="54"/>
      <c r="F208" s="54"/>
      <c r="G208" s="48"/>
      <c r="H208" s="48"/>
      <c r="I208" s="48"/>
    </row>
    <row r="209" spans="1:9">
      <c r="A209" s="48"/>
      <c r="C209" s="48"/>
      <c r="D209" s="48"/>
      <c r="E209" s="48"/>
      <c r="F209" s="48"/>
      <c r="G209" s="48"/>
      <c r="H209" s="54"/>
      <c r="I209" s="54"/>
    </row>
    <row r="210" spans="1:9" s="54" customFormat="1">
      <c r="A210" s="48"/>
      <c r="B210" s="48"/>
      <c r="C210" s="48"/>
      <c r="D210" s="48"/>
      <c r="E210" s="48"/>
      <c r="F210" s="48"/>
      <c r="H210" s="48"/>
      <c r="I210" s="48"/>
    </row>
    <row r="211" spans="1:9">
      <c r="A211" s="48"/>
      <c r="B211" s="54"/>
      <c r="C211" s="54"/>
      <c r="D211" s="54"/>
      <c r="E211" s="54"/>
      <c r="F211" s="54"/>
      <c r="G211" s="48"/>
      <c r="H211" s="48"/>
      <c r="I211" s="48"/>
    </row>
    <row r="212" spans="1:9">
      <c r="A212" s="48"/>
      <c r="C212" s="48"/>
      <c r="D212" s="48"/>
      <c r="E212" s="48"/>
      <c r="F212" s="48"/>
      <c r="G212" s="48"/>
      <c r="H212" s="48"/>
      <c r="I212" s="48"/>
    </row>
    <row r="213" spans="1:9" s="54" customFormat="1">
      <c r="A213" s="48"/>
      <c r="B213" s="48"/>
      <c r="C213" s="48"/>
      <c r="D213" s="48"/>
      <c r="E213" s="48"/>
      <c r="F213" s="48"/>
      <c r="G213" s="48"/>
      <c r="H213" s="48"/>
      <c r="I213" s="48"/>
    </row>
    <row r="214" spans="1:9">
      <c r="A214" s="48"/>
      <c r="C214" s="48"/>
      <c r="D214" s="48"/>
      <c r="E214" s="48"/>
      <c r="F214" s="48"/>
      <c r="G214" s="48"/>
      <c r="H214" s="48"/>
      <c r="I214" s="48"/>
    </row>
    <row r="215" spans="1:9">
      <c r="A215" s="48"/>
      <c r="C215" s="48"/>
      <c r="D215" s="48"/>
      <c r="E215" s="48"/>
      <c r="F215" s="48"/>
      <c r="G215" s="48"/>
      <c r="H215" s="48"/>
      <c r="I215" s="48"/>
    </row>
    <row r="216" spans="1:9">
      <c r="A216" s="48"/>
      <c r="C216" s="48"/>
      <c r="D216" s="48"/>
      <c r="E216" s="48"/>
      <c r="F216" s="48"/>
      <c r="G216" s="48"/>
      <c r="H216" s="48"/>
      <c r="I216" s="48"/>
    </row>
    <row r="217" spans="1:9">
      <c r="A217" s="48"/>
      <c r="C217" s="48"/>
      <c r="D217" s="48"/>
      <c r="E217" s="48"/>
      <c r="F217" s="48"/>
      <c r="G217" s="48"/>
      <c r="H217" s="48"/>
      <c r="I217" s="48"/>
    </row>
    <row r="218" spans="1:9">
      <c r="A218" s="48"/>
      <c r="C218" s="48"/>
      <c r="D218" s="48"/>
      <c r="E218" s="48"/>
      <c r="F218" s="48"/>
      <c r="G218" s="48"/>
      <c r="H218" s="48"/>
      <c r="I218" s="48"/>
    </row>
    <row r="219" spans="1:9">
      <c r="A219" s="48"/>
      <c r="C219" s="48"/>
      <c r="D219" s="48"/>
      <c r="E219" s="48"/>
      <c r="F219" s="48"/>
      <c r="G219" s="48"/>
      <c r="H219" s="48"/>
      <c r="I219" s="48"/>
    </row>
    <row r="220" spans="1:9">
      <c r="A220" s="48"/>
      <c r="C220" s="48"/>
      <c r="D220" s="48"/>
      <c r="E220" s="48"/>
      <c r="F220" s="48"/>
      <c r="G220" s="48"/>
      <c r="H220" s="48"/>
      <c r="I220" s="48"/>
    </row>
    <row r="221" spans="1:9">
      <c r="A221" s="48"/>
      <c r="C221" s="48"/>
      <c r="D221" s="48"/>
      <c r="E221" s="48"/>
      <c r="F221" s="48"/>
      <c r="G221" s="48"/>
      <c r="H221" s="48"/>
      <c r="I221" s="48"/>
    </row>
    <row r="222" spans="1:9">
      <c r="A222" s="48"/>
      <c r="C222" s="48"/>
      <c r="D222" s="48"/>
      <c r="E222" s="48"/>
      <c r="F222" s="48"/>
      <c r="G222" s="48"/>
      <c r="H222" s="48"/>
      <c r="I222" s="48"/>
    </row>
    <row r="223" spans="1:9">
      <c r="A223" s="48"/>
      <c r="C223" s="48"/>
      <c r="D223" s="48"/>
      <c r="E223" s="48"/>
      <c r="F223" s="48"/>
      <c r="G223" s="48"/>
      <c r="H223" s="48"/>
      <c r="I223" s="48"/>
    </row>
    <row r="224" spans="1:9">
      <c r="A224" s="48"/>
      <c r="C224" s="48"/>
      <c r="D224" s="48"/>
      <c r="E224" s="48"/>
      <c r="F224" s="48"/>
      <c r="G224" s="48"/>
      <c r="H224" s="48"/>
      <c r="I224" s="48"/>
    </row>
    <row r="225" spans="1:9">
      <c r="A225" s="48"/>
      <c r="C225" s="48"/>
      <c r="D225" s="48"/>
      <c r="E225" s="48"/>
      <c r="F225" s="48"/>
      <c r="G225" s="48"/>
      <c r="H225" s="48"/>
      <c r="I225" s="48"/>
    </row>
    <row r="226" spans="1:9">
      <c r="A226" s="48"/>
      <c r="C226" s="48"/>
      <c r="D226" s="48"/>
      <c r="E226" s="48"/>
      <c r="F226" s="48"/>
      <c r="G226" s="48"/>
      <c r="H226" s="48"/>
      <c r="I226" s="48"/>
    </row>
    <row r="227" spans="1:9">
      <c r="A227" s="48"/>
      <c r="C227" s="48"/>
      <c r="D227" s="48"/>
      <c r="E227" s="48"/>
      <c r="F227" s="48"/>
      <c r="G227" s="48"/>
      <c r="H227" s="48"/>
      <c r="I227" s="48"/>
    </row>
    <row r="228" spans="1:9">
      <c r="A228" s="48"/>
      <c r="C228" s="48"/>
      <c r="D228" s="48"/>
      <c r="E228" s="48"/>
      <c r="F228" s="48"/>
      <c r="G228" s="48"/>
      <c r="H228" s="48"/>
      <c r="I228" s="48"/>
    </row>
    <row r="229" spans="1:9">
      <c r="A229" s="48"/>
      <c r="C229" s="48"/>
      <c r="D229" s="48"/>
      <c r="E229" s="48"/>
      <c r="F229" s="48"/>
      <c r="G229" s="48"/>
      <c r="H229" s="48"/>
      <c r="I229" s="48"/>
    </row>
    <row r="230" spans="1:9">
      <c r="A230" s="48"/>
      <c r="C230" s="48"/>
      <c r="D230" s="48"/>
      <c r="E230" s="48"/>
      <c r="F230" s="48"/>
      <c r="G230" s="48"/>
      <c r="H230" s="48"/>
      <c r="I230" s="48"/>
    </row>
    <row r="231" spans="1:9">
      <c r="A231" s="48"/>
      <c r="C231" s="48"/>
      <c r="D231" s="48"/>
      <c r="E231" s="48"/>
      <c r="F231" s="48"/>
      <c r="G231" s="48"/>
      <c r="H231" s="48"/>
      <c r="I231" s="48"/>
    </row>
    <row r="232" spans="1:9">
      <c r="A232" s="50"/>
      <c r="C232" s="48"/>
      <c r="D232" s="48"/>
      <c r="E232" s="48"/>
      <c r="F232" s="48"/>
      <c r="G232" s="48"/>
      <c r="H232" s="48"/>
      <c r="I232" s="48"/>
    </row>
    <row r="233" spans="1:9">
      <c r="A233" s="48"/>
      <c r="C233" s="48"/>
      <c r="D233" s="48"/>
      <c r="E233" s="48"/>
      <c r="F233" s="48"/>
      <c r="G233" s="48"/>
      <c r="H233" s="48"/>
      <c r="I233" s="48"/>
    </row>
    <row r="234" spans="1:9">
      <c r="A234" s="48"/>
      <c r="C234" s="48"/>
      <c r="D234" s="48"/>
      <c r="E234" s="48"/>
      <c r="F234" s="48"/>
      <c r="G234" s="48"/>
      <c r="H234" s="48"/>
      <c r="I234" s="48"/>
    </row>
    <row r="235" spans="1:9">
      <c r="A235" s="48"/>
      <c r="C235" s="48"/>
      <c r="D235" s="48"/>
      <c r="E235" s="48"/>
      <c r="F235" s="48"/>
      <c r="G235" s="48"/>
      <c r="H235" s="50"/>
      <c r="I235" s="50"/>
    </row>
    <row r="236" spans="1:9">
      <c r="A236" s="48"/>
      <c r="C236" s="48"/>
      <c r="D236" s="48"/>
      <c r="E236" s="48"/>
      <c r="F236" s="48"/>
      <c r="G236" s="50"/>
      <c r="H236" s="48"/>
      <c r="I236" s="48"/>
    </row>
    <row r="237" spans="1:9">
      <c r="A237" s="48"/>
      <c r="B237" s="50"/>
      <c r="C237" s="50"/>
      <c r="D237" s="50"/>
      <c r="E237" s="50"/>
      <c r="F237" s="50"/>
      <c r="G237" s="48"/>
      <c r="H237" s="48"/>
      <c r="I237" s="48"/>
    </row>
    <row r="238" spans="1:9">
      <c r="A238" s="48"/>
      <c r="C238" s="48"/>
      <c r="D238" s="48"/>
      <c r="E238" s="48"/>
      <c r="F238" s="48"/>
      <c r="G238" s="48"/>
      <c r="H238" s="48"/>
      <c r="I238" s="48"/>
    </row>
    <row r="239" spans="1:9" s="50" customFormat="1" ht="18.75" customHeight="1">
      <c r="A239" s="48"/>
      <c r="B239" s="48"/>
      <c r="C239" s="48"/>
      <c r="D239" s="48"/>
      <c r="E239" s="48"/>
      <c r="F239" s="48"/>
      <c r="G239" s="48"/>
      <c r="H239" s="48"/>
      <c r="I239" s="48"/>
    </row>
    <row r="240" spans="1:9">
      <c r="C240" s="48"/>
      <c r="D240" s="48"/>
      <c r="E240" s="48"/>
      <c r="F240" s="48"/>
      <c r="G240" s="48"/>
      <c r="H240" s="48"/>
      <c r="I240" s="48"/>
    </row>
    <row r="241" spans="3:9">
      <c r="C241" s="48"/>
      <c r="D241" s="48"/>
      <c r="E241" s="48"/>
      <c r="F241" s="48"/>
      <c r="G241" s="48"/>
      <c r="H241" s="48"/>
      <c r="I241" s="48"/>
    </row>
    <row r="242" spans="3:9">
      <c r="C242" s="48"/>
      <c r="D242" s="48"/>
      <c r="E242" s="48"/>
      <c r="F242" s="48"/>
      <c r="G242" s="48"/>
      <c r="H242" s="48"/>
      <c r="I242" s="48"/>
    </row>
    <row r="243" spans="3:9">
      <c r="C243" s="48"/>
      <c r="D243" s="48"/>
      <c r="E243" s="48"/>
      <c r="F243" s="48"/>
      <c r="G243" s="48"/>
    </row>
    <row r="244" spans="3:9">
      <c r="C244" s="48"/>
      <c r="D244" s="48"/>
      <c r="E244" s="48"/>
      <c r="F244" s="48"/>
    </row>
  </sheetData>
  <mergeCells count="11">
    <mergeCell ref="F18:G18"/>
    <mergeCell ref="B18:D18"/>
    <mergeCell ref="A9:G9"/>
    <mergeCell ref="E7:G7"/>
    <mergeCell ref="D6:G6"/>
    <mergeCell ref="E1:G1"/>
    <mergeCell ref="A2:G5"/>
    <mergeCell ref="D7:D8"/>
    <mergeCell ref="A6:A8"/>
    <mergeCell ref="B6:B8"/>
    <mergeCell ref="C6:C8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7" fitToHeight="0" orientation="portrait" verticalDpi="0" r:id="rId1"/>
  <rowBreaks count="2" manualBreakCount="2">
    <brk id="22" max="5" man="1"/>
    <brk id="2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N288"/>
  <sheetViews>
    <sheetView workbookViewId="0">
      <selection activeCell="B109" sqref="B109"/>
    </sheetView>
  </sheetViews>
  <sheetFormatPr defaultColWidth="8.85546875" defaultRowHeight="15"/>
  <cols>
    <col min="1" max="1" width="2.85546875" style="3" bestFit="1" customWidth="1"/>
    <col min="2" max="2" width="55.5703125" style="3" customWidth="1"/>
    <col min="3" max="3" width="12.140625" style="6" bestFit="1" customWidth="1"/>
    <col min="4" max="4" width="14.42578125" style="6" bestFit="1" customWidth="1"/>
    <col min="5" max="5" width="25" style="5" customWidth="1"/>
    <col min="6" max="7" width="18.28515625" style="6" bestFit="1" customWidth="1"/>
    <col min="8" max="8" width="16.42578125" style="6" bestFit="1" customWidth="1"/>
    <col min="9" max="9" width="10" style="6" hidden="1" customWidth="1"/>
    <col min="10" max="10" width="10.42578125" style="6" hidden="1" customWidth="1"/>
    <col min="11" max="11" width="19.7109375" style="6" hidden="1" customWidth="1"/>
    <col min="12" max="13" width="8.85546875" style="3"/>
    <col min="14" max="14" width="9.85546875" style="3" bestFit="1" customWidth="1"/>
    <col min="15" max="16384" width="8.85546875" style="3"/>
  </cols>
  <sheetData>
    <row r="2" spans="1:11" ht="22.5">
      <c r="A2" s="116" t="s">
        <v>45</v>
      </c>
      <c r="B2" s="116"/>
      <c r="C2" s="116"/>
      <c r="D2" s="116"/>
      <c r="E2" s="116"/>
      <c r="F2" s="116"/>
      <c r="G2" s="116"/>
      <c r="H2" s="116"/>
      <c r="I2" s="34"/>
      <c r="J2" s="34"/>
      <c r="K2" s="34"/>
    </row>
    <row r="3" spans="1:11" ht="22.5">
      <c r="A3" s="116"/>
      <c r="B3" s="116"/>
      <c r="C3" s="116"/>
      <c r="D3" s="116"/>
      <c r="E3" s="116"/>
      <c r="F3" s="116"/>
      <c r="G3" s="116"/>
      <c r="H3" s="116"/>
      <c r="I3" s="34"/>
      <c r="J3" s="34"/>
      <c r="K3" s="34"/>
    </row>
    <row r="4" spans="1:11" ht="22.5">
      <c r="A4" s="116"/>
      <c r="B4" s="116"/>
      <c r="C4" s="116"/>
      <c r="D4" s="116"/>
      <c r="E4" s="116"/>
      <c r="F4" s="116"/>
      <c r="G4" s="116"/>
      <c r="H4" s="116"/>
      <c r="I4" s="34"/>
      <c r="J4" s="34"/>
      <c r="K4" s="34"/>
    </row>
    <row r="5" spans="1:11" ht="22.5">
      <c r="A5" s="116"/>
      <c r="B5" s="116"/>
      <c r="C5" s="116"/>
      <c r="D5" s="116"/>
      <c r="E5" s="116"/>
      <c r="F5" s="116"/>
      <c r="G5" s="116"/>
      <c r="H5" s="116"/>
      <c r="I5" s="34"/>
      <c r="J5" s="34"/>
      <c r="K5" s="34"/>
    </row>
    <row r="7" spans="1:11">
      <c r="A7" s="117" t="s">
        <v>0</v>
      </c>
      <c r="B7" s="117" t="s">
        <v>1</v>
      </c>
      <c r="C7" s="118" t="s">
        <v>219</v>
      </c>
      <c r="D7" s="118" t="s">
        <v>11</v>
      </c>
      <c r="E7" s="117" t="s">
        <v>220</v>
      </c>
      <c r="F7" s="118" t="s">
        <v>144</v>
      </c>
      <c r="G7" s="118"/>
      <c r="H7" s="118"/>
      <c r="I7" s="33"/>
      <c r="J7" s="40"/>
      <c r="K7" s="40"/>
    </row>
    <row r="8" spans="1:11">
      <c r="A8" s="117"/>
      <c r="B8" s="117"/>
      <c r="C8" s="118"/>
      <c r="D8" s="118"/>
      <c r="E8" s="117"/>
      <c r="F8" s="118" t="s">
        <v>2</v>
      </c>
      <c r="G8" s="118" t="s">
        <v>348</v>
      </c>
      <c r="H8" s="118"/>
      <c r="I8" s="33"/>
      <c r="J8" s="40"/>
      <c r="K8" s="40"/>
    </row>
    <row r="9" spans="1:11" ht="30">
      <c r="A9" s="117"/>
      <c r="B9" s="117"/>
      <c r="C9" s="118"/>
      <c r="D9" s="118"/>
      <c r="E9" s="117"/>
      <c r="F9" s="118"/>
      <c r="G9" s="46" t="s">
        <v>12</v>
      </c>
      <c r="H9" s="46" t="s">
        <v>145</v>
      </c>
      <c r="I9" s="25" t="s">
        <v>7</v>
      </c>
      <c r="J9" s="46" t="s">
        <v>8</v>
      </c>
      <c r="K9" s="46" t="s">
        <v>9</v>
      </c>
    </row>
    <row r="10" spans="1:11" s="38" customFormat="1" ht="20.25">
      <c r="A10" s="124" t="s">
        <v>3</v>
      </c>
      <c r="B10" s="125"/>
      <c r="C10" s="119">
        <f>C12 + C23 + C29 + C34 + C36 + C38 + C48 + C50 + C53 + C62 + C71 + C79 + C81 + C85 + C98 + C102</f>
        <v>423.10999999999996</v>
      </c>
      <c r="D10" s="119"/>
      <c r="E10" s="119"/>
      <c r="F10" s="119">
        <f>F12 + F23 + F29 + F34 + F36 + F38 + F48 + F50 + F53 + F62 + F71 + F79 + F81 + F85 + F98 + F102</f>
        <v>247203.95</v>
      </c>
      <c r="G10" s="119">
        <f>G12 + G23 + G29 + G34 + G36 + G38 + G48 + G50 + G53 + G62 + G71 + G79 + G81 + G85 + G98 + G102</f>
        <v>200028.30000000002</v>
      </c>
      <c r="H10" s="119">
        <f>H12 + H23 + H29 + H34 + H36 + H38 + H48 + H50 + H53 + H62 + H71 + H79 + H81 + H85 + H98 + H102</f>
        <v>47175.65</v>
      </c>
      <c r="I10" s="35"/>
      <c r="J10" s="35"/>
      <c r="K10" s="37"/>
    </row>
    <row r="11" spans="1:11" s="38" customFormat="1" ht="20.25">
      <c r="A11" s="126"/>
      <c r="B11" s="127"/>
      <c r="C11" s="120"/>
      <c r="D11" s="120"/>
      <c r="E11" s="120"/>
      <c r="F11" s="120"/>
      <c r="G11" s="120"/>
      <c r="H11" s="120"/>
      <c r="I11" s="35"/>
      <c r="J11" s="35"/>
      <c r="K11" s="37"/>
    </row>
    <row r="12" spans="1:11" s="29" customFormat="1" ht="14.25">
      <c r="A12" s="26"/>
      <c r="B12" s="27" t="s">
        <v>29</v>
      </c>
      <c r="C12" s="28">
        <f>SUM(C13:C22)</f>
        <v>98.100000000000009</v>
      </c>
      <c r="D12" s="28"/>
      <c r="E12" s="26"/>
      <c r="F12" s="28">
        <f>SUM(F13:F22)</f>
        <v>13450</v>
      </c>
      <c r="G12" s="28">
        <f>SUM(G13:G22)</f>
        <v>11200</v>
      </c>
      <c r="H12" s="28">
        <f>SUM(H13:H22)</f>
        <v>2250</v>
      </c>
      <c r="I12" s="42"/>
      <c r="J12" s="28"/>
      <c r="K12" s="28"/>
    </row>
    <row r="13" spans="1:11" ht="45">
      <c r="A13" s="47"/>
      <c r="B13" s="7" t="s">
        <v>218</v>
      </c>
      <c r="C13" s="46">
        <v>9.9</v>
      </c>
      <c r="D13" s="46">
        <v>20000</v>
      </c>
      <c r="E13" s="47" t="s">
        <v>6</v>
      </c>
      <c r="F13" s="46">
        <f t="shared" ref="F13:F22" si="0">G13 + H13</f>
        <v>1200</v>
      </c>
      <c r="G13" s="46">
        <v>1000</v>
      </c>
      <c r="H13" s="46">
        <v>200</v>
      </c>
      <c r="I13" s="25"/>
      <c r="J13" s="46"/>
      <c r="K13" s="46"/>
    </row>
    <row r="14" spans="1:11" ht="45">
      <c r="A14" s="47"/>
      <c r="B14" s="7" t="s">
        <v>221</v>
      </c>
      <c r="C14" s="46">
        <v>6.9</v>
      </c>
      <c r="D14" s="46">
        <v>15000</v>
      </c>
      <c r="E14" s="47" t="s">
        <v>6</v>
      </c>
      <c r="F14" s="46">
        <f t="shared" si="0"/>
        <v>900</v>
      </c>
      <c r="G14" s="46">
        <v>800</v>
      </c>
      <c r="H14" s="46">
        <v>100</v>
      </c>
      <c r="I14" s="25"/>
      <c r="J14" s="46"/>
      <c r="K14" s="46"/>
    </row>
    <row r="15" spans="1:11" ht="45">
      <c r="A15" s="47"/>
      <c r="B15" s="7" t="s">
        <v>244</v>
      </c>
      <c r="C15" s="46">
        <v>9</v>
      </c>
      <c r="D15" s="46">
        <v>20000</v>
      </c>
      <c r="E15" s="47" t="s">
        <v>6</v>
      </c>
      <c r="F15" s="46">
        <f t="shared" si="0"/>
        <v>1500</v>
      </c>
      <c r="G15" s="46">
        <v>1200</v>
      </c>
      <c r="H15" s="46">
        <v>300</v>
      </c>
      <c r="I15" s="25"/>
      <c r="J15" s="46"/>
      <c r="K15" s="46"/>
    </row>
    <row r="16" spans="1:11" ht="45">
      <c r="A16" s="47"/>
      <c r="B16" s="7" t="s">
        <v>222</v>
      </c>
      <c r="C16" s="46">
        <v>25.9</v>
      </c>
      <c r="D16" s="46">
        <v>50000</v>
      </c>
      <c r="E16" s="47" t="s">
        <v>6</v>
      </c>
      <c r="F16" s="46">
        <f t="shared" si="0"/>
        <v>1900</v>
      </c>
      <c r="G16" s="46">
        <v>1500</v>
      </c>
      <c r="H16" s="46">
        <v>400</v>
      </c>
      <c r="I16" s="25"/>
      <c r="J16" s="46"/>
      <c r="K16" s="46"/>
    </row>
    <row r="17" spans="1:11" ht="45">
      <c r="A17" s="47"/>
      <c r="B17" s="7" t="s">
        <v>243</v>
      </c>
      <c r="C17" s="46">
        <v>16</v>
      </c>
      <c r="D17" s="46">
        <v>30000</v>
      </c>
      <c r="E17" s="47" t="s">
        <v>6</v>
      </c>
      <c r="F17" s="46">
        <f t="shared" si="0"/>
        <v>1500</v>
      </c>
      <c r="G17" s="46">
        <v>1200</v>
      </c>
      <c r="H17" s="46">
        <v>300</v>
      </c>
      <c r="I17" s="25"/>
      <c r="J17" s="46"/>
      <c r="K17" s="46"/>
    </row>
    <row r="18" spans="1:11" ht="45">
      <c r="A18" s="47"/>
      <c r="B18" s="7" t="s">
        <v>245</v>
      </c>
      <c r="C18" s="46">
        <v>6.4</v>
      </c>
      <c r="D18" s="46">
        <v>15000</v>
      </c>
      <c r="E18" s="47" t="s">
        <v>6</v>
      </c>
      <c r="F18" s="46">
        <f t="shared" si="0"/>
        <v>1150</v>
      </c>
      <c r="G18" s="46">
        <v>1000</v>
      </c>
      <c r="H18" s="46">
        <v>150</v>
      </c>
      <c r="I18" s="25"/>
      <c r="J18" s="46"/>
      <c r="K18" s="46"/>
    </row>
    <row r="19" spans="1:11" ht="45">
      <c r="A19" s="47"/>
      <c r="B19" s="7" t="s">
        <v>246</v>
      </c>
      <c r="C19" s="46">
        <v>5.5</v>
      </c>
      <c r="D19" s="46">
        <v>11000</v>
      </c>
      <c r="E19" s="47" t="s">
        <v>6</v>
      </c>
      <c r="F19" s="46">
        <f t="shared" si="0"/>
        <v>1100</v>
      </c>
      <c r="G19" s="46">
        <v>1000</v>
      </c>
      <c r="H19" s="46">
        <v>100</v>
      </c>
      <c r="I19" s="25"/>
      <c r="J19" s="46"/>
      <c r="K19" s="46"/>
    </row>
    <row r="20" spans="1:11" ht="45">
      <c r="A20" s="47"/>
      <c r="B20" s="7" t="s">
        <v>223</v>
      </c>
      <c r="C20" s="46">
        <v>11</v>
      </c>
      <c r="D20" s="46">
        <v>22000</v>
      </c>
      <c r="E20" s="47" t="s">
        <v>6</v>
      </c>
      <c r="F20" s="46">
        <f t="shared" si="0"/>
        <v>1600</v>
      </c>
      <c r="G20" s="46">
        <v>1200</v>
      </c>
      <c r="H20" s="46">
        <v>400</v>
      </c>
      <c r="I20" s="25"/>
      <c r="J20" s="46"/>
      <c r="K20" s="46"/>
    </row>
    <row r="21" spans="1:11" ht="45">
      <c r="A21" s="47"/>
      <c r="B21" s="7" t="s">
        <v>224</v>
      </c>
      <c r="C21" s="46">
        <v>2.5</v>
      </c>
      <c r="D21" s="46">
        <v>5000</v>
      </c>
      <c r="E21" s="47" t="s">
        <v>6</v>
      </c>
      <c r="F21" s="46">
        <f t="shared" si="0"/>
        <v>1000</v>
      </c>
      <c r="G21" s="46">
        <v>900</v>
      </c>
      <c r="H21" s="46">
        <v>100</v>
      </c>
      <c r="I21" s="46"/>
      <c r="J21" s="46"/>
      <c r="K21" s="46"/>
    </row>
    <row r="22" spans="1:11" ht="45">
      <c r="A22" s="47"/>
      <c r="B22" s="7" t="s">
        <v>247</v>
      </c>
      <c r="C22" s="46">
        <v>5</v>
      </c>
      <c r="D22" s="46">
        <v>10000</v>
      </c>
      <c r="E22" s="47" t="s">
        <v>6</v>
      </c>
      <c r="F22" s="46">
        <f t="shared" si="0"/>
        <v>1600</v>
      </c>
      <c r="G22" s="46">
        <v>1400</v>
      </c>
      <c r="H22" s="46">
        <v>200</v>
      </c>
      <c r="I22" s="46"/>
      <c r="J22" s="46"/>
      <c r="K22" s="46"/>
    </row>
    <row r="23" spans="1:11" s="29" customFormat="1" ht="14.25">
      <c r="A23" s="30"/>
      <c r="B23" s="30" t="s">
        <v>10</v>
      </c>
      <c r="C23" s="28">
        <f>SUM(C24:C28)</f>
        <v>12.06</v>
      </c>
      <c r="D23" s="28"/>
      <c r="E23" s="26"/>
      <c r="F23" s="28">
        <f>SUM(F24:F28)</f>
        <v>17699</v>
      </c>
      <c r="G23" s="28">
        <f>SUM(G24:G28)</f>
        <v>15744.1</v>
      </c>
      <c r="H23" s="28">
        <f>SUM(H24:H28)</f>
        <v>1954.9</v>
      </c>
      <c r="I23" s="31"/>
      <c r="J23" s="31"/>
      <c r="K23" s="31"/>
    </row>
    <row r="24" spans="1:11" ht="45">
      <c r="A24" s="1"/>
      <c r="B24" s="45" t="s">
        <v>248</v>
      </c>
      <c r="C24" s="46">
        <v>3</v>
      </c>
      <c r="D24" s="46">
        <v>8993.4</v>
      </c>
      <c r="E24" s="47" t="s">
        <v>6</v>
      </c>
      <c r="F24" s="46">
        <f>G24 + H24</f>
        <v>8993.4</v>
      </c>
      <c r="G24" s="46">
        <v>8094.1</v>
      </c>
      <c r="H24" s="46">
        <v>899.3</v>
      </c>
      <c r="I24" s="46"/>
      <c r="J24" s="46">
        <v>899.3</v>
      </c>
      <c r="K24" s="46"/>
    </row>
    <row r="25" spans="1:11" ht="45">
      <c r="A25" s="1"/>
      <c r="B25" s="45" t="s">
        <v>5</v>
      </c>
      <c r="C25" s="46">
        <v>2</v>
      </c>
      <c r="D25" s="46">
        <v>6055.6</v>
      </c>
      <c r="E25" s="47" t="s">
        <v>6</v>
      </c>
      <c r="F25" s="46">
        <f>G25 + H25</f>
        <v>6055.6</v>
      </c>
      <c r="G25" s="46">
        <v>5450</v>
      </c>
      <c r="H25" s="46">
        <v>605.6</v>
      </c>
      <c r="I25" s="46"/>
      <c r="J25" s="46">
        <v>605.6</v>
      </c>
      <c r="K25" s="46"/>
    </row>
    <row r="26" spans="1:11" ht="45">
      <c r="A26" s="1"/>
      <c r="B26" s="2" t="s">
        <v>249</v>
      </c>
      <c r="C26" s="46">
        <v>4</v>
      </c>
      <c r="D26" s="46">
        <v>10073.200000000001</v>
      </c>
      <c r="E26" s="47" t="s">
        <v>6</v>
      </c>
      <c r="F26" s="46">
        <f>G26 + H26</f>
        <v>1200</v>
      </c>
      <c r="G26" s="46">
        <v>1000</v>
      </c>
      <c r="H26" s="46">
        <v>200</v>
      </c>
      <c r="I26" s="46"/>
      <c r="J26" s="46"/>
      <c r="K26" s="46"/>
    </row>
    <row r="27" spans="1:11" ht="45">
      <c r="A27" s="1"/>
      <c r="B27" s="2" t="s">
        <v>250</v>
      </c>
      <c r="C27" s="46">
        <v>3</v>
      </c>
      <c r="D27" s="46">
        <v>8240.5</v>
      </c>
      <c r="E27" s="47" t="s">
        <v>6</v>
      </c>
      <c r="F27" s="46">
        <f>G27 + H27</f>
        <v>1300</v>
      </c>
      <c r="G27" s="46">
        <v>1200</v>
      </c>
      <c r="H27" s="46">
        <v>100</v>
      </c>
      <c r="I27" s="46"/>
      <c r="J27" s="46"/>
      <c r="K27" s="46"/>
    </row>
    <row r="28" spans="1:11" ht="45">
      <c r="A28" s="1"/>
      <c r="B28" s="2" t="s">
        <v>225</v>
      </c>
      <c r="C28" s="46">
        <v>0.06</v>
      </c>
      <c r="D28" s="46">
        <v>150</v>
      </c>
      <c r="E28" s="47" t="s">
        <v>6</v>
      </c>
      <c r="F28" s="46">
        <f>G28 + H28</f>
        <v>150</v>
      </c>
      <c r="G28" s="46">
        <v>0</v>
      </c>
      <c r="H28" s="46">
        <v>150</v>
      </c>
      <c r="I28" s="46"/>
      <c r="J28" s="46">
        <v>150</v>
      </c>
      <c r="K28" s="46"/>
    </row>
    <row r="29" spans="1:11" s="29" customFormat="1" ht="14.25">
      <c r="A29" s="30"/>
      <c r="B29" s="30" t="s">
        <v>13</v>
      </c>
      <c r="C29" s="28">
        <f>SUM(C30:C33)</f>
        <v>25.2</v>
      </c>
      <c r="D29" s="28"/>
      <c r="E29" s="26"/>
      <c r="F29" s="28">
        <f>SUM(F30:F33)</f>
        <v>8900</v>
      </c>
      <c r="G29" s="28">
        <f>SUM(G30:G33)</f>
        <v>7300</v>
      </c>
      <c r="H29" s="28">
        <f>SUM(H30:H33)</f>
        <v>1600</v>
      </c>
      <c r="I29" s="31"/>
      <c r="J29" s="31"/>
      <c r="K29" s="31"/>
    </row>
    <row r="30" spans="1:11" ht="45">
      <c r="A30" s="1"/>
      <c r="B30" s="2" t="s">
        <v>226</v>
      </c>
      <c r="C30" s="46">
        <v>3.9</v>
      </c>
      <c r="D30" s="46">
        <v>8900</v>
      </c>
      <c r="E30" s="47" t="s">
        <v>6</v>
      </c>
      <c r="F30" s="46">
        <f>G30 + H30</f>
        <v>2600</v>
      </c>
      <c r="G30" s="46">
        <v>2000</v>
      </c>
      <c r="H30" s="46">
        <v>600</v>
      </c>
      <c r="I30" s="46"/>
      <c r="J30" s="46"/>
      <c r="K30" s="46"/>
    </row>
    <row r="31" spans="1:11" ht="45">
      <c r="A31" s="1"/>
      <c r="B31" s="2" t="s">
        <v>251</v>
      </c>
      <c r="C31" s="46">
        <v>12.6</v>
      </c>
      <c r="D31" s="46">
        <v>31050</v>
      </c>
      <c r="E31" s="47" t="s">
        <v>6</v>
      </c>
      <c r="F31" s="46">
        <f>G31 + H31</f>
        <v>2300</v>
      </c>
      <c r="G31" s="46">
        <v>1800</v>
      </c>
      <c r="H31" s="46">
        <v>500</v>
      </c>
      <c r="I31" s="46"/>
      <c r="J31" s="46"/>
      <c r="K31" s="46"/>
    </row>
    <row r="32" spans="1:11" ht="45">
      <c r="A32" s="1"/>
      <c r="B32" s="2" t="s">
        <v>258</v>
      </c>
      <c r="C32" s="46">
        <v>5.5</v>
      </c>
      <c r="D32" s="46">
        <v>12600</v>
      </c>
      <c r="E32" s="47" t="s">
        <v>6</v>
      </c>
      <c r="F32" s="46">
        <f>G32 + H32</f>
        <v>1800</v>
      </c>
      <c r="G32" s="46">
        <v>1500</v>
      </c>
      <c r="H32" s="46">
        <v>300</v>
      </c>
      <c r="I32" s="46"/>
      <c r="J32" s="46"/>
      <c r="K32" s="46"/>
    </row>
    <row r="33" spans="1:14" ht="45">
      <c r="A33" s="1"/>
      <c r="B33" s="2" t="s">
        <v>227</v>
      </c>
      <c r="C33" s="46">
        <v>3.2</v>
      </c>
      <c r="D33" s="46">
        <v>7400</v>
      </c>
      <c r="E33" s="47" t="s">
        <v>6</v>
      </c>
      <c r="F33" s="46">
        <f>G33 + H33</f>
        <v>2200</v>
      </c>
      <c r="G33" s="46">
        <v>2000</v>
      </c>
      <c r="H33" s="46">
        <v>200</v>
      </c>
      <c r="I33" s="46"/>
      <c r="J33" s="46"/>
      <c r="K33" s="46"/>
    </row>
    <row r="34" spans="1:14" s="12" customFormat="1" ht="14.25">
      <c r="A34" s="8"/>
      <c r="B34" s="9" t="s">
        <v>15</v>
      </c>
      <c r="C34" s="11">
        <v>0</v>
      </c>
      <c r="D34" s="11"/>
      <c r="E34" s="10"/>
      <c r="F34" s="11">
        <f>F35</f>
        <v>0</v>
      </c>
      <c r="G34" s="11">
        <f>G35</f>
        <v>0</v>
      </c>
      <c r="H34" s="11">
        <f>H35</f>
        <v>0</v>
      </c>
      <c r="I34" s="11"/>
      <c r="J34" s="11"/>
      <c r="K34" s="11"/>
    </row>
    <row r="35" spans="1:14" s="23" customFormat="1">
      <c r="A35" s="24"/>
      <c r="B35" s="21"/>
      <c r="C35" s="15"/>
      <c r="D35" s="15"/>
      <c r="E35" s="22"/>
      <c r="F35" s="15"/>
      <c r="G35" s="15"/>
      <c r="H35" s="15"/>
      <c r="I35" s="15"/>
      <c r="J35" s="15"/>
      <c r="K35" s="15"/>
    </row>
    <row r="36" spans="1:14" s="29" customFormat="1" ht="14.25">
      <c r="A36" s="32"/>
      <c r="B36" s="30" t="s">
        <v>17</v>
      </c>
      <c r="C36" s="28">
        <f>C37</f>
        <v>2.35</v>
      </c>
      <c r="D36" s="28"/>
      <c r="E36" s="26"/>
      <c r="F36" s="28">
        <f>F37</f>
        <v>13855.294</v>
      </c>
      <c r="G36" s="28">
        <f>G37</f>
        <v>13650</v>
      </c>
      <c r="H36" s="28">
        <f>H37</f>
        <v>205.29400000000001</v>
      </c>
      <c r="I36" s="28"/>
      <c r="J36" s="28"/>
      <c r="K36" s="28"/>
    </row>
    <row r="37" spans="1:14" ht="45">
      <c r="A37" s="1"/>
      <c r="B37" s="45" t="s">
        <v>255</v>
      </c>
      <c r="C37" s="46">
        <v>2.35</v>
      </c>
      <c r="D37" s="13">
        <v>13855.294</v>
      </c>
      <c r="E37" s="47" t="s">
        <v>6</v>
      </c>
      <c r="F37" s="46">
        <f>G37 + H37</f>
        <v>13855.294</v>
      </c>
      <c r="G37" s="46">
        <v>13650</v>
      </c>
      <c r="H37" s="46">
        <v>205.29400000000001</v>
      </c>
      <c r="I37" s="46">
        <v>0</v>
      </c>
      <c r="J37" s="46">
        <v>205.29399999999987</v>
      </c>
      <c r="K37" s="46">
        <v>0</v>
      </c>
      <c r="N37" s="4">
        <f>D37 - G37</f>
        <v>205.29399999999987</v>
      </c>
    </row>
    <row r="38" spans="1:14" s="29" customFormat="1" ht="14.25">
      <c r="A38" s="32"/>
      <c r="B38" s="30" t="s">
        <v>18</v>
      </c>
      <c r="C38" s="28">
        <f>SUM(C39:C47)</f>
        <v>44.8</v>
      </c>
      <c r="D38" s="28"/>
      <c r="E38" s="26"/>
      <c r="F38" s="28">
        <f>SUM(F39:F47)</f>
        <v>5014.4560000000001</v>
      </c>
      <c r="G38" s="28">
        <f>SUM(G39:G47)</f>
        <v>2700</v>
      </c>
      <c r="H38" s="28">
        <f>SUM(H39:H47)</f>
        <v>2314.4560000000001</v>
      </c>
      <c r="I38" s="28"/>
      <c r="J38" s="28"/>
      <c r="K38" s="28"/>
    </row>
    <row r="39" spans="1:14" ht="45">
      <c r="A39" s="1"/>
      <c r="B39" s="2" t="s">
        <v>228</v>
      </c>
      <c r="C39" s="46">
        <v>1.2</v>
      </c>
      <c r="D39" s="46">
        <v>3714.4560000000001</v>
      </c>
      <c r="E39" s="47" t="s">
        <v>37</v>
      </c>
      <c r="F39" s="46">
        <f t="shared" ref="F39:F47" si="1">G39 + H39</f>
        <v>3714.4560000000001</v>
      </c>
      <c r="G39" s="46">
        <v>2000</v>
      </c>
      <c r="H39" s="46">
        <v>1714.4559999999999</v>
      </c>
      <c r="I39" s="46"/>
      <c r="J39" s="46"/>
      <c r="K39" s="46">
        <v>10</v>
      </c>
    </row>
    <row r="40" spans="1:14" ht="45">
      <c r="A40" s="1"/>
      <c r="B40" s="2" t="s">
        <v>256</v>
      </c>
      <c r="C40" s="46">
        <v>1.6</v>
      </c>
      <c r="D40" s="46">
        <v>380</v>
      </c>
      <c r="E40" s="47" t="s">
        <v>37</v>
      </c>
      <c r="F40" s="46">
        <f t="shared" si="1"/>
        <v>380</v>
      </c>
      <c r="G40" s="46">
        <v>200</v>
      </c>
      <c r="H40" s="46">
        <v>180</v>
      </c>
      <c r="I40" s="46"/>
      <c r="J40" s="46"/>
      <c r="K40" s="46">
        <v>1</v>
      </c>
    </row>
    <row r="41" spans="1:14" ht="45">
      <c r="A41" s="1"/>
      <c r="B41" s="2" t="s">
        <v>257</v>
      </c>
      <c r="C41" s="46">
        <v>3.1</v>
      </c>
      <c r="D41" s="46">
        <v>600</v>
      </c>
      <c r="E41" s="47" t="s">
        <v>37</v>
      </c>
      <c r="F41" s="46">
        <f t="shared" si="1"/>
        <v>600</v>
      </c>
      <c r="G41" s="46">
        <v>300</v>
      </c>
      <c r="H41" s="46">
        <v>300</v>
      </c>
      <c r="I41" s="46"/>
      <c r="J41" s="46"/>
      <c r="K41" s="46"/>
    </row>
    <row r="42" spans="1:14" ht="45">
      <c r="A42" s="1"/>
      <c r="B42" s="2" t="s">
        <v>38</v>
      </c>
      <c r="C42" s="46">
        <v>18</v>
      </c>
      <c r="D42" s="16"/>
      <c r="E42" s="47" t="s">
        <v>37</v>
      </c>
      <c r="F42" s="46">
        <f t="shared" si="1"/>
        <v>0</v>
      </c>
      <c r="G42" s="16"/>
      <c r="H42" s="46">
        <f>I42 + J42 + K42</f>
        <v>0</v>
      </c>
      <c r="I42" s="46"/>
      <c r="J42" s="46"/>
      <c r="K42" s="46"/>
    </row>
    <row r="43" spans="1:14" ht="60">
      <c r="A43" s="1"/>
      <c r="B43" s="2" t="s">
        <v>259</v>
      </c>
      <c r="C43" s="46">
        <v>10</v>
      </c>
      <c r="D43" s="16"/>
      <c r="E43" s="47" t="s">
        <v>37</v>
      </c>
      <c r="F43" s="46">
        <f t="shared" si="1"/>
        <v>0</v>
      </c>
      <c r="G43" s="16"/>
      <c r="H43" s="46">
        <f>I43 + J43 + K43</f>
        <v>0</v>
      </c>
      <c r="I43" s="46"/>
      <c r="J43" s="46"/>
      <c r="K43" s="46"/>
    </row>
    <row r="44" spans="1:14" ht="45">
      <c r="A44" s="1"/>
      <c r="B44" s="2" t="s">
        <v>260</v>
      </c>
      <c r="C44" s="46">
        <v>0.2</v>
      </c>
      <c r="D44" s="46">
        <v>320</v>
      </c>
      <c r="E44" s="47" t="s">
        <v>37</v>
      </c>
      <c r="F44" s="46">
        <f t="shared" si="1"/>
        <v>320</v>
      </c>
      <c r="G44" s="46">
        <v>200</v>
      </c>
      <c r="H44" s="46">
        <v>120</v>
      </c>
      <c r="I44" s="46"/>
      <c r="J44" s="46"/>
      <c r="K44" s="46"/>
    </row>
    <row r="45" spans="1:14" ht="45">
      <c r="A45" s="1"/>
      <c r="B45" s="2" t="s">
        <v>261</v>
      </c>
      <c r="C45" s="46">
        <v>1.9</v>
      </c>
      <c r="D45" s="16"/>
      <c r="E45" s="47" t="s">
        <v>37</v>
      </c>
      <c r="F45" s="46">
        <f t="shared" si="1"/>
        <v>0</v>
      </c>
      <c r="G45" s="16"/>
      <c r="H45" s="46">
        <f>I45 + J45 + K45</f>
        <v>0</v>
      </c>
      <c r="I45" s="46"/>
      <c r="J45" s="46"/>
      <c r="K45" s="46"/>
    </row>
    <row r="46" spans="1:14" ht="45">
      <c r="A46" s="1"/>
      <c r="B46" s="2" t="s">
        <v>229</v>
      </c>
      <c r="C46" s="46">
        <v>7</v>
      </c>
      <c r="D46" s="16"/>
      <c r="E46" s="47" t="s">
        <v>37</v>
      </c>
      <c r="F46" s="46">
        <f t="shared" si="1"/>
        <v>0</v>
      </c>
      <c r="G46" s="16"/>
      <c r="H46" s="46">
        <f>I46 + J46 + K46</f>
        <v>0</v>
      </c>
      <c r="I46" s="46"/>
      <c r="J46" s="46"/>
      <c r="K46" s="46"/>
    </row>
    <row r="47" spans="1:14" ht="45">
      <c r="A47" s="1"/>
      <c r="B47" s="2" t="s">
        <v>167</v>
      </c>
      <c r="C47" s="46">
        <v>1.8</v>
      </c>
      <c r="D47" s="16"/>
      <c r="E47" s="47" t="s">
        <v>37</v>
      </c>
      <c r="F47" s="46">
        <f t="shared" si="1"/>
        <v>0</v>
      </c>
      <c r="G47" s="16"/>
      <c r="H47" s="46">
        <f>I47 + J47 + K47</f>
        <v>0</v>
      </c>
      <c r="I47" s="46"/>
      <c r="J47" s="46"/>
      <c r="K47" s="46"/>
    </row>
    <row r="48" spans="1:14" s="29" customFormat="1" ht="14.25">
      <c r="A48" s="32"/>
      <c r="B48" s="30" t="s">
        <v>19</v>
      </c>
      <c r="C48" s="28">
        <f>C49</f>
        <v>13.7</v>
      </c>
      <c r="D48" s="28"/>
      <c r="E48" s="26"/>
      <c r="F48" s="28">
        <f t="shared" ref="F48:K48" si="2">F49</f>
        <v>3400</v>
      </c>
      <c r="G48" s="28">
        <f t="shared" si="2"/>
        <v>3000</v>
      </c>
      <c r="H48" s="28">
        <f t="shared" si="2"/>
        <v>400</v>
      </c>
      <c r="I48" s="28">
        <f t="shared" si="2"/>
        <v>0</v>
      </c>
      <c r="J48" s="28">
        <f t="shared" si="2"/>
        <v>0</v>
      </c>
      <c r="K48" s="28">
        <f t="shared" si="2"/>
        <v>0</v>
      </c>
    </row>
    <row r="49" spans="1:11" ht="45">
      <c r="A49" s="1"/>
      <c r="B49" s="2" t="s">
        <v>230</v>
      </c>
      <c r="C49" s="46">
        <v>13.7</v>
      </c>
      <c r="D49" s="46">
        <v>60000</v>
      </c>
      <c r="E49" s="47" t="s">
        <v>37</v>
      </c>
      <c r="F49" s="46">
        <f>G49 + H49</f>
        <v>3400</v>
      </c>
      <c r="G49" s="46">
        <v>3000</v>
      </c>
      <c r="H49" s="46">
        <v>400</v>
      </c>
      <c r="I49" s="46"/>
      <c r="J49" s="46"/>
      <c r="K49" s="46"/>
    </row>
    <row r="50" spans="1:11" s="29" customFormat="1" ht="14.25">
      <c r="A50" s="32"/>
      <c r="B50" s="30" t="s">
        <v>20</v>
      </c>
      <c r="C50" s="28">
        <f>C51 + C52</f>
        <v>15.350000000000001</v>
      </c>
      <c r="D50" s="28"/>
      <c r="E50" s="26"/>
      <c r="F50" s="28">
        <f>SUM(F51:F52)</f>
        <v>41823</v>
      </c>
      <c r="G50" s="28">
        <f>SUM(G51:G52)</f>
        <v>36930</v>
      </c>
      <c r="H50" s="28">
        <f>SUM(H51:H52)</f>
        <v>4893</v>
      </c>
      <c r="I50" s="28"/>
      <c r="J50" s="28"/>
      <c r="K50" s="28"/>
    </row>
    <row r="51" spans="1:11" ht="45">
      <c r="A51" s="1"/>
      <c r="B51" s="45" t="s">
        <v>55</v>
      </c>
      <c r="C51" s="46">
        <v>9.5500000000000007</v>
      </c>
      <c r="D51" s="46">
        <v>72000</v>
      </c>
      <c r="E51" s="47" t="s">
        <v>37</v>
      </c>
      <c r="F51" s="46">
        <f>G51 + H51</f>
        <v>40623</v>
      </c>
      <c r="G51" s="46">
        <v>36930</v>
      </c>
      <c r="H51" s="46">
        <v>3693</v>
      </c>
      <c r="I51" s="46">
        <v>1641</v>
      </c>
      <c r="J51" s="46">
        <v>2052</v>
      </c>
      <c r="K51" s="46"/>
    </row>
    <row r="52" spans="1:11" ht="45">
      <c r="A52" s="1"/>
      <c r="B52" s="2" t="s">
        <v>231</v>
      </c>
      <c r="C52" s="46">
        <v>5.8</v>
      </c>
      <c r="D52" s="16"/>
      <c r="E52" s="47" t="s">
        <v>37</v>
      </c>
      <c r="F52" s="46">
        <f>G52 + H52</f>
        <v>1200</v>
      </c>
      <c r="G52" s="16"/>
      <c r="H52" s="46">
        <v>1200</v>
      </c>
      <c r="I52" s="46">
        <v>0</v>
      </c>
      <c r="J52" s="46">
        <v>1200</v>
      </c>
      <c r="K52" s="46">
        <v>0</v>
      </c>
    </row>
    <row r="53" spans="1:11" s="29" customFormat="1" ht="14.25">
      <c r="A53" s="32"/>
      <c r="B53" s="30" t="s">
        <v>21</v>
      </c>
      <c r="C53" s="28">
        <f>SUM(C54:C61)</f>
        <v>6.75</v>
      </c>
      <c r="D53" s="28"/>
      <c r="E53" s="26"/>
      <c r="F53" s="28">
        <f t="shared" ref="F53:K53" si="3">SUM(F54:F61)</f>
        <v>8540</v>
      </c>
      <c r="G53" s="28">
        <f t="shared" si="3"/>
        <v>6310</v>
      </c>
      <c r="H53" s="28">
        <f t="shared" si="3"/>
        <v>2230</v>
      </c>
      <c r="I53" s="28">
        <f t="shared" si="3"/>
        <v>0</v>
      </c>
      <c r="J53" s="28">
        <f t="shared" si="3"/>
        <v>80</v>
      </c>
      <c r="K53" s="28">
        <f t="shared" si="3"/>
        <v>1110</v>
      </c>
    </row>
    <row r="54" spans="1:11" ht="45">
      <c r="A54" s="2"/>
      <c r="B54" s="2" t="s">
        <v>263</v>
      </c>
      <c r="C54" s="46">
        <v>0.7</v>
      </c>
      <c r="D54" s="46">
        <v>1000</v>
      </c>
      <c r="E54" s="47" t="s">
        <v>37</v>
      </c>
      <c r="F54" s="46">
        <f t="shared" ref="F54:F61" si="4">G54 + H54</f>
        <v>1000</v>
      </c>
      <c r="G54" s="46">
        <v>500</v>
      </c>
      <c r="H54" s="46">
        <v>500</v>
      </c>
      <c r="I54" s="46"/>
      <c r="J54" s="46"/>
      <c r="K54" s="46">
        <v>500</v>
      </c>
    </row>
    <row r="55" spans="1:11" ht="45">
      <c r="A55" s="2"/>
      <c r="B55" s="2" t="s">
        <v>262</v>
      </c>
      <c r="C55" s="46">
        <v>0.9</v>
      </c>
      <c r="D55" s="46">
        <v>1400</v>
      </c>
      <c r="E55" s="47" t="s">
        <v>37</v>
      </c>
      <c r="F55" s="46">
        <f t="shared" si="4"/>
        <v>1400</v>
      </c>
      <c r="G55" s="46">
        <v>1380</v>
      </c>
      <c r="H55" s="46">
        <f>I55 + J55 + K55</f>
        <v>20</v>
      </c>
      <c r="I55" s="46"/>
      <c r="J55" s="46">
        <v>20</v>
      </c>
      <c r="K55" s="46"/>
    </row>
    <row r="56" spans="1:11" ht="45">
      <c r="A56" s="2"/>
      <c r="B56" s="2" t="s">
        <v>77</v>
      </c>
      <c r="C56" s="46">
        <v>0.35</v>
      </c>
      <c r="D56" s="46">
        <v>500</v>
      </c>
      <c r="E56" s="47" t="s">
        <v>37</v>
      </c>
      <c r="F56" s="46">
        <f t="shared" si="4"/>
        <v>500</v>
      </c>
      <c r="G56" s="46">
        <v>300</v>
      </c>
      <c r="H56" s="46">
        <v>200</v>
      </c>
      <c r="I56" s="46"/>
      <c r="J56" s="46"/>
      <c r="K56" s="46"/>
    </row>
    <row r="57" spans="1:11" ht="45">
      <c r="A57" s="2"/>
      <c r="B57" s="2" t="s">
        <v>232</v>
      </c>
      <c r="C57" s="46">
        <v>0.4</v>
      </c>
      <c r="D57" s="46">
        <v>600</v>
      </c>
      <c r="E57" s="47" t="s">
        <v>37</v>
      </c>
      <c r="F57" s="46">
        <f t="shared" si="4"/>
        <v>600</v>
      </c>
      <c r="G57" s="46">
        <v>0</v>
      </c>
      <c r="H57" s="46">
        <v>600</v>
      </c>
      <c r="I57" s="46"/>
      <c r="J57" s="46"/>
      <c r="K57" s="46">
        <v>600</v>
      </c>
    </row>
    <row r="58" spans="1:11" ht="45">
      <c r="A58" s="2"/>
      <c r="B58" s="2" t="s">
        <v>233</v>
      </c>
      <c r="C58" s="46">
        <v>0.8</v>
      </c>
      <c r="D58" s="46">
        <v>1000</v>
      </c>
      <c r="E58" s="47" t="s">
        <v>37</v>
      </c>
      <c r="F58" s="46">
        <f t="shared" si="4"/>
        <v>1000</v>
      </c>
      <c r="G58" s="46">
        <v>600</v>
      </c>
      <c r="H58" s="46">
        <v>400</v>
      </c>
      <c r="I58" s="46"/>
      <c r="J58" s="46"/>
      <c r="K58" s="46"/>
    </row>
    <row r="59" spans="1:11" ht="45">
      <c r="A59" s="2"/>
      <c r="B59" s="2" t="s">
        <v>233</v>
      </c>
      <c r="C59" s="46">
        <v>1.8</v>
      </c>
      <c r="D59" s="46">
        <v>2800</v>
      </c>
      <c r="E59" s="47" t="s">
        <v>37</v>
      </c>
      <c r="F59" s="46">
        <f t="shared" si="4"/>
        <v>2800</v>
      </c>
      <c r="G59" s="46">
        <v>2730</v>
      </c>
      <c r="H59" s="46">
        <v>70</v>
      </c>
      <c r="I59" s="46"/>
      <c r="J59" s="46">
        <v>60</v>
      </c>
      <c r="K59" s="46">
        <v>10</v>
      </c>
    </row>
    <row r="60" spans="1:11" ht="45">
      <c r="A60" s="2"/>
      <c r="B60" s="2" t="s">
        <v>234</v>
      </c>
      <c r="C60" s="46">
        <v>0.6</v>
      </c>
      <c r="D60" s="46">
        <v>840</v>
      </c>
      <c r="E60" s="47" t="s">
        <v>37</v>
      </c>
      <c r="F60" s="46">
        <f t="shared" si="4"/>
        <v>840</v>
      </c>
      <c r="G60" s="46">
        <v>600</v>
      </c>
      <c r="H60" s="46">
        <v>240</v>
      </c>
      <c r="I60" s="46"/>
      <c r="J60" s="46"/>
      <c r="K60" s="46"/>
    </row>
    <row r="61" spans="1:11" ht="45">
      <c r="A61" s="2"/>
      <c r="B61" s="2" t="s">
        <v>264</v>
      </c>
      <c r="C61" s="46">
        <v>1.2</v>
      </c>
      <c r="D61" s="46">
        <v>400</v>
      </c>
      <c r="E61" s="47" t="s">
        <v>37</v>
      </c>
      <c r="F61" s="46">
        <f t="shared" si="4"/>
        <v>400</v>
      </c>
      <c r="G61" s="46">
        <v>200</v>
      </c>
      <c r="H61" s="46">
        <v>200</v>
      </c>
      <c r="I61" s="46"/>
      <c r="J61" s="46"/>
      <c r="K61" s="46"/>
    </row>
    <row r="62" spans="1:11" s="29" customFormat="1" ht="14.25">
      <c r="A62" s="32"/>
      <c r="B62" s="30" t="s">
        <v>22</v>
      </c>
      <c r="C62" s="28">
        <f>SUM(C63:C70)</f>
        <v>48.6</v>
      </c>
      <c r="D62" s="28"/>
      <c r="E62" s="26"/>
      <c r="F62" s="28">
        <f>SUM(F63:F70)</f>
        <v>37300</v>
      </c>
      <c r="G62" s="28">
        <f>SUM(G63:G70)</f>
        <v>32100</v>
      </c>
      <c r="H62" s="28">
        <f>SUM(H63:H70)</f>
        <v>5200</v>
      </c>
      <c r="I62" s="28"/>
      <c r="J62" s="28"/>
      <c r="K62" s="28"/>
    </row>
    <row r="63" spans="1:11" ht="45">
      <c r="A63" s="1"/>
      <c r="B63" s="2" t="s">
        <v>265</v>
      </c>
      <c r="C63" s="46">
        <v>4</v>
      </c>
      <c r="D63" s="46">
        <v>6000</v>
      </c>
      <c r="E63" s="47" t="s">
        <v>37</v>
      </c>
      <c r="F63" s="46">
        <f t="shared" ref="F63:F70" si="5">G63 + H63</f>
        <v>6000</v>
      </c>
      <c r="G63" s="46">
        <v>5400</v>
      </c>
      <c r="H63" s="46">
        <f>I63 + J63 + K63</f>
        <v>600</v>
      </c>
      <c r="I63" s="46"/>
      <c r="J63" s="46">
        <v>0</v>
      </c>
      <c r="K63" s="46">
        <v>600</v>
      </c>
    </row>
    <row r="64" spans="1:11" ht="45">
      <c r="A64" s="1"/>
      <c r="B64" s="2" t="s">
        <v>266</v>
      </c>
      <c r="C64" s="46">
        <f>1.2 + 1.2</f>
        <v>2.4</v>
      </c>
      <c r="D64" s="46">
        <v>5000</v>
      </c>
      <c r="E64" s="47" t="s">
        <v>37</v>
      </c>
      <c r="F64" s="46">
        <f t="shared" si="5"/>
        <v>5000</v>
      </c>
      <c r="G64" s="46">
        <v>4500</v>
      </c>
      <c r="H64" s="46">
        <f>I64 + J64 + K64</f>
        <v>500</v>
      </c>
      <c r="I64" s="46"/>
      <c r="J64" s="46">
        <v>0</v>
      </c>
      <c r="K64" s="46">
        <v>500</v>
      </c>
    </row>
    <row r="65" spans="1:11" ht="45">
      <c r="A65" s="1"/>
      <c r="B65" s="2" t="s">
        <v>267</v>
      </c>
      <c r="C65" s="46">
        <f>2.8 + 0.3</f>
        <v>3.0999999999999996</v>
      </c>
      <c r="D65" s="46">
        <v>4000</v>
      </c>
      <c r="E65" s="47" t="s">
        <v>37</v>
      </c>
      <c r="F65" s="46">
        <f t="shared" si="5"/>
        <v>4000</v>
      </c>
      <c r="G65" s="46">
        <v>3600</v>
      </c>
      <c r="H65" s="46">
        <f>I65 + J65 + K65</f>
        <v>400</v>
      </c>
      <c r="I65" s="46"/>
      <c r="J65" s="46">
        <v>0</v>
      </c>
      <c r="K65" s="46">
        <v>400</v>
      </c>
    </row>
    <row r="66" spans="1:11" ht="45">
      <c r="A66" s="1"/>
      <c r="B66" s="2" t="s">
        <v>268</v>
      </c>
      <c r="C66" s="46">
        <f>0.3 + 3 + 0.3 + 1</f>
        <v>4.5999999999999996</v>
      </c>
      <c r="D66" s="46">
        <v>6000</v>
      </c>
      <c r="E66" s="47" t="s">
        <v>37</v>
      </c>
      <c r="F66" s="46">
        <f t="shared" si="5"/>
        <v>6000</v>
      </c>
      <c r="G66" s="46">
        <v>5400</v>
      </c>
      <c r="H66" s="46">
        <f>I66 + J66 + K66</f>
        <v>600</v>
      </c>
      <c r="I66" s="46"/>
      <c r="J66" s="46">
        <v>0</v>
      </c>
      <c r="K66" s="46">
        <v>600</v>
      </c>
    </row>
    <row r="67" spans="1:11" ht="60">
      <c r="A67" s="1"/>
      <c r="B67" s="17" t="s">
        <v>269</v>
      </c>
      <c r="C67" s="46">
        <f>5 + 4</f>
        <v>9</v>
      </c>
      <c r="D67" s="46">
        <v>10000</v>
      </c>
      <c r="E67" s="47" t="s">
        <v>37</v>
      </c>
      <c r="F67" s="46">
        <f t="shared" si="5"/>
        <v>2900</v>
      </c>
      <c r="G67" s="46">
        <v>2000</v>
      </c>
      <c r="H67" s="46">
        <v>900</v>
      </c>
      <c r="I67" s="46"/>
      <c r="J67" s="46">
        <v>0</v>
      </c>
      <c r="K67" s="46">
        <v>1000</v>
      </c>
    </row>
    <row r="68" spans="1:11" ht="45">
      <c r="A68" s="1"/>
      <c r="B68" s="2" t="s">
        <v>270</v>
      </c>
      <c r="C68" s="46">
        <f>0.5 + 8 + 0.5 + 1 + 0.5</f>
        <v>10.5</v>
      </c>
      <c r="D68" s="46">
        <v>15000</v>
      </c>
      <c r="E68" s="47" t="s">
        <v>37</v>
      </c>
      <c r="F68" s="46">
        <f t="shared" si="5"/>
        <v>4000</v>
      </c>
      <c r="G68" s="46">
        <v>3200</v>
      </c>
      <c r="H68" s="46">
        <v>800</v>
      </c>
      <c r="I68" s="46"/>
      <c r="J68" s="46">
        <v>500</v>
      </c>
      <c r="K68" s="46">
        <v>1000</v>
      </c>
    </row>
    <row r="69" spans="1:11" ht="45">
      <c r="A69" s="1"/>
      <c r="B69" s="2" t="s">
        <v>235</v>
      </c>
      <c r="C69" s="46">
        <f>0.8 + 9 + 0.2</f>
        <v>10</v>
      </c>
      <c r="D69" s="46">
        <v>15000</v>
      </c>
      <c r="E69" s="47" t="s">
        <v>37</v>
      </c>
      <c r="F69" s="46">
        <f t="shared" si="5"/>
        <v>4400</v>
      </c>
      <c r="G69" s="46">
        <v>3500</v>
      </c>
      <c r="H69" s="46">
        <v>900</v>
      </c>
      <c r="I69" s="46"/>
      <c r="J69" s="46">
        <v>500</v>
      </c>
      <c r="K69" s="46">
        <v>1000</v>
      </c>
    </row>
    <row r="70" spans="1:11" ht="45">
      <c r="A70" s="1"/>
      <c r="B70" s="2" t="s">
        <v>271</v>
      </c>
      <c r="C70" s="46">
        <v>5</v>
      </c>
      <c r="D70" s="46">
        <v>5000</v>
      </c>
      <c r="E70" s="47" t="s">
        <v>37</v>
      </c>
      <c r="F70" s="46">
        <f t="shared" si="5"/>
        <v>5000</v>
      </c>
      <c r="G70" s="46">
        <v>4500</v>
      </c>
      <c r="H70" s="46">
        <f>I70 + J70 + K70</f>
        <v>500</v>
      </c>
      <c r="I70" s="46"/>
      <c r="J70" s="46">
        <v>0</v>
      </c>
      <c r="K70" s="46">
        <v>500</v>
      </c>
    </row>
    <row r="71" spans="1:11" s="29" customFormat="1" ht="14.25">
      <c r="A71" s="32"/>
      <c r="B71" s="30" t="s">
        <v>23</v>
      </c>
      <c r="C71" s="28">
        <f>SUM(C72:C78)</f>
        <v>64.400000000000006</v>
      </c>
      <c r="D71" s="28"/>
      <c r="E71" s="26"/>
      <c r="F71" s="28">
        <f t="shared" ref="F71:K71" si="6">SUM(F72:F78)</f>
        <v>15966</v>
      </c>
      <c r="G71" s="28">
        <f t="shared" si="6"/>
        <v>12500</v>
      </c>
      <c r="H71" s="28">
        <f t="shared" si="6"/>
        <v>3466</v>
      </c>
      <c r="I71" s="28">
        <f t="shared" si="6"/>
        <v>0</v>
      </c>
      <c r="J71" s="28">
        <f t="shared" si="6"/>
        <v>0</v>
      </c>
      <c r="K71" s="28">
        <f t="shared" si="6"/>
        <v>270</v>
      </c>
    </row>
    <row r="72" spans="1:11" ht="45">
      <c r="A72" s="1"/>
      <c r="B72" s="2" t="s">
        <v>272</v>
      </c>
      <c r="C72" s="46">
        <v>6</v>
      </c>
      <c r="D72" s="46">
        <v>5880</v>
      </c>
      <c r="E72" s="47" t="s">
        <v>37</v>
      </c>
      <c r="F72" s="46">
        <f t="shared" ref="F72:F78" si="7">G72 + H72</f>
        <v>3600</v>
      </c>
      <c r="G72" s="46">
        <v>3000</v>
      </c>
      <c r="H72" s="46">
        <v>600</v>
      </c>
      <c r="I72" s="46"/>
      <c r="J72" s="46"/>
      <c r="K72" s="46">
        <v>100</v>
      </c>
    </row>
    <row r="73" spans="1:11" ht="45">
      <c r="A73" s="1"/>
      <c r="B73" s="2" t="s">
        <v>78</v>
      </c>
      <c r="C73" s="46">
        <v>7</v>
      </c>
      <c r="D73" s="46">
        <v>6860</v>
      </c>
      <c r="E73" s="47" t="s">
        <v>37</v>
      </c>
      <c r="F73" s="46">
        <f t="shared" si="7"/>
        <v>2500</v>
      </c>
      <c r="G73" s="46">
        <v>2000</v>
      </c>
      <c r="H73" s="46">
        <v>500</v>
      </c>
      <c r="I73" s="46"/>
      <c r="J73" s="46"/>
      <c r="K73" s="46">
        <v>30</v>
      </c>
    </row>
    <row r="74" spans="1:11" ht="45">
      <c r="A74" s="1"/>
      <c r="B74" s="2" t="s">
        <v>236</v>
      </c>
      <c r="C74" s="46">
        <v>3</v>
      </c>
      <c r="D74" s="46">
        <v>2940</v>
      </c>
      <c r="E74" s="47" t="s">
        <v>37</v>
      </c>
      <c r="F74" s="46">
        <f t="shared" si="7"/>
        <v>1200</v>
      </c>
      <c r="G74" s="46">
        <v>1000</v>
      </c>
      <c r="H74" s="46">
        <v>200</v>
      </c>
      <c r="I74" s="46"/>
      <c r="J74" s="46"/>
      <c r="K74" s="46">
        <v>70</v>
      </c>
    </row>
    <row r="75" spans="1:11" ht="45">
      <c r="A75" s="1"/>
      <c r="B75" s="2" t="s">
        <v>237</v>
      </c>
      <c r="C75" s="46">
        <v>30</v>
      </c>
      <c r="D75" s="46">
        <v>29400</v>
      </c>
      <c r="E75" s="47" t="s">
        <v>37</v>
      </c>
      <c r="F75" s="46">
        <f t="shared" si="7"/>
        <v>3100</v>
      </c>
      <c r="G75" s="46">
        <v>2500</v>
      </c>
      <c r="H75" s="46">
        <v>600</v>
      </c>
      <c r="I75" s="46"/>
      <c r="J75" s="46"/>
      <c r="K75" s="46"/>
    </row>
    <row r="76" spans="1:11" ht="45">
      <c r="A76" s="1"/>
      <c r="B76" s="2" t="s">
        <v>238</v>
      </c>
      <c r="C76" s="46">
        <v>1.7</v>
      </c>
      <c r="D76" s="46">
        <v>1666</v>
      </c>
      <c r="E76" s="47" t="s">
        <v>37</v>
      </c>
      <c r="F76" s="46">
        <f t="shared" si="7"/>
        <v>1666</v>
      </c>
      <c r="G76" s="46">
        <v>1000</v>
      </c>
      <c r="H76" s="46">
        <v>666</v>
      </c>
      <c r="I76" s="46"/>
      <c r="J76" s="46"/>
      <c r="K76" s="46"/>
    </row>
    <row r="77" spans="1:11" ht="45">
      <c r="A77" s="1"/>
      <c r="B77" s="2" t="s">
        <v>239</v>
      </c>
      <c r="C77" s="46">
        <v>12.8</v>
      </c>
      <c r="D77" s="46">
        <v>12544</v>
      </c>
      <c r="E77" s="47" t="s">
        <v>37</v>
      </c>
      <c r="F77" s="46">
        <f t="shared" si="7"/>
        <v>2500</v>
      </c>
      <c r="G77" s="46">
        <v>2000</v>
      </c>
      <c r="H77" s="46">
        <v>500</v>
      </c>
      <c r="I77" s="46"/>
      <c r="J77" s="46"/>
      <c r="K77" s="46">
        <v>35</v>
      </c>
    </row>
    <row r="78" spans="1:11" ht="45">
      <c r="A78" s="1"/>
      <c r="B78" s="2" t="s">
        <v>252</v>
      </c>
      <c r="C78" s="46">
        <v>3.9</v>
      </c>
      <c r="D78" s="46">
        <v>3822</v>
      </c>
      <c r="E78" s="47" t="s">
        <v>37</v>
      </c>
      <c r="F78" s="46">
        <f t="shared" si="7"/>
        <v>1400</v>
      </c>
      <c r="G78" s="46">
        <v>1000</v>
      </c>
      <c r="H78" s="46">
        <v>400</v>
      </c>
      <c r="I78" s="46"/>
      <c r="J78" s="46"/>
      <c r="K78" s="46">
        <v>35</v>
      </c>
    </row>
    <row r="79" spans="1:11" s="29" customFormat="1" ht="14.25">
      <c r="A79" s="32"/>
      <c r="B79" s="30" t="s">
        <v>24</v>
      </c>
      <c r="C79" s="28">
        <f>C80</f>
        <v>9</v>
      </c>
      <c r="D79" s="28"/>
      <c r="E79" s="26"/>
      <c r="F79" s="28">
        <f>F80</f>
        <v>12794.2</v>
      </c>
      <c r="G79" s="28">
        <f>G80</f>
        <v>11594.2</v>
      </c>
      <c r="H79" s="28">
        <f>H80</f>
        <v>1200</v>
      </c>
      <c r="I79" s="28"/>
      <c r="J79" s="28"/>
      <c r="K79" s="28"/>
    </row>
    <row r="80" spans="1:11" ht="45">
      <c r="A80" s="1"/>
      <c r="B80" s="45" t="s">
        <v>253</v>
      </c>
      <c r="C80" s="46">
        <v>9</v>
      </c>
      <c r="D80" s="16"/>
      <c r="E80" s="47" t="s">
        <v>37</v>
      </c>
      <c r="F80" s="46">
        <f>G80 + H80</f>
        <v>12794.2</v>
      </c>
      <c r="G80" s="46">
        <v>11594.2</v>
      </c>
      <c r="H80" s="46">
        <f>I80 + J80 + K80</f>
        <v>1200</v>
      </c>
      <c r="I80" s="46"/>
      <c r="J80" s="46"/>
      <c r="K80" s="46">
        <v>1200</v>
      </c>
    </row>
    <row r="81" spans="1:11" s="29" customFormat="1" ht="14.25">
      <c r="A81" s="32"/>
      <c r="B81" s="30" t="s">
        <v>25</v>
      </c>
      <c r="C81" s="28">
        <f>SUM(C82:C84)</f>
        <v>7.5</v>
      </c>
      <c r="D81" s="28"/>
      <c r="E81" s="26"/>
      <c r="F81" s="28">
        <f>SUM(F82:F84)</f>
        <v>3000</v>
      </c>
      <c r="G81" s="28">
        <f>SUM(G82:G84)</f>
        <v>2000</v>
      </c>
      <c r="H81" s="28">
        <f>SUM(H82:H84)</f>
        <v>1000</v>
      </c>
      <c r="I81" s="28"/>
      <c r="J81" s="28"/>
      <c r="K81" s="28"/>
    </row>
    <row r="82" spans="1:11" ht="45">
      <c r="A82" s="1"/>
      <c r="B82" s="2" t="s">
        <v>273</v>
      </c>
      <c r="C82" s="46">
        <v>1.8</v>
      </c>
      <c r="D82" s="46">
        <v>400</v>
      </c>
      <c r="E82" s="47" t="s">
        <v>37</v>
      </c>
      <c r="F82" s="46">
        <f>G82 + H82</f>
        <v>400</v>
      </c>
      <c r="G82" s="46">
        <v>0</v>
      </c>
      <c r="H82" s="46">
        <f>I82 + J82 + K82</f>
        <v>400</v>
      </c>
      <c r="I82" s="46"/>
      <c r="J82" s="46"/>
      <c r="K82" s="46">
        <v>400</v>
      </c>
    </row>
    <row r="83" spans="1:11" ht="45">
      <c r="A83" s="2"/>
      <c r="B83" s="2" t="s">
        <v>80</v>
      </c>
      <c r="C83" s="46">
        <v>4.7</v>
      </c>
      <c r="D83" s="46">
        <v>13500</v>
      </c>
      <c r="E83" s="47" t="s">
        <v>37</v>
      </c>
      <c r="F83" s="46">
        <f>G83 + H83</f>
        <v>2500</v>
      </c>
      <c r="G83" s="46">
        <v>2000</v>
      </c>
      <c r="H83" s="46">
        <f>I83 + J83 + K83</f>
        <v>500</v>
      </c>
      <c r="I83" s="46"/>
      <c r="J83" s="46"/>
      <c r="K83" s="46">
        <v>500</v>
      </c>
    </row>
    <row r="84" spans="1:11" ht="45">
      <c r="A84" s="1"/>
      <c r="B84" s="2" t="s">
        <v>240</v>
      </c>
      <c r="C84" s="46">
        <v>1</v>
      </c>
      <c r="D84" s="46">
        <v>100</v>
      </c>
      <c r="E84" s="47" t="s">
        <v>37</v>
      </c>
      <c r="F84" s="46">
        <f>G84 + H84</f>
        <v>100</v>
      </c>
      <c r="G84" s="46">
        <v>0</v>
      </c>
      <c r="H84" s="46">
        <f>I84 + J84 + K84</f>
        <v>100</v>
      </c>
      <c r="I84" s="46"/>
      <c r="J84" s="46"/>
      <c r="K84" s="46">
        <v>100</v>
      </c>
    </row>
    <row r="85" spans="1:11" s="29" customFormat="1" ht="14.25">
      <c r="A85" s="32"/>
      <c r="B85" s="30" t="s">
        <v>26</v>
      </c>
      <c r="C85" s="28">
        <f>SUM(C86:C97)</f>
        <v>35.099999999999994</v>
      </c>
      <c r="D85" s="28"/>
      <c r="E85" s="26"/>
      <c r="F85" s="28">
        <f>SUM(F86:F97)</f>
        <v>43400</v>
      </c>
      <c r="G85" s="28">
        <f>SUM(G86:G97)</f>
        <v>27200</v>
      </c>
      <c r="H85" s="28">
        <f>SUM(H86:H97)</f>
        <v>16200</v>
      </c>
      <c r="I85" s="28"/>
      <c r="J85" s="28"/>
      <c r="K85" s="28"/>
    </row>
    <row r="86" spans="1:11" ht="45">
      <c r="A86" s="1"/>
      <c r="B86" s="2" t="s">
        <v>92</v>
      </c>
      <c r="C86" s="46">
        <v>3</v>
      </c>
      <c r="D86" s="46">
        <v>3900</v>
      </c>
      <c r="E86" s="47" t="s">
        <v>6</v>
      </c>
      <c r="F86" s="46">
        <f t="shared" ref="F86:F97" si="8">G86 + H86</f>
        <v>3900</v>
      </c>
      <c r="G86" s="46">
        <v>2000</v>
      </c>
      <c r="H86" s="46">
        <v>1900</v>
      </c>
      <c r="I86" s="46"/>
      <c r="J86" s="46"/>
      <c r="K86" s="46"/>
    </row>
    <row r="87" spans="1:11" ht="45">
      <c r="A87" s="1"/>
      <c r="B87" s="2" t="s">
        <v>93</v>
      </c>
      <c r="C87" s="46">
        <v>4.4000000000000004</v>
      </c>
      <c r="D87" s="46">
        <v>5400</v>
      </c>
      <c r="E87" s="47" t="s">
        <v>6</v>
      </c>
      <c r="F87" s="46">
        <f t="shared" si="8"/>
        <v>5400</v>
      </c>
      <c r="G87" s="46">
        <v>3000</v>
      </c>
      <c r="H87" s="46">
        <v>2400</v>
      </c>
      <c r="I87" s="46"/>
      <c r="J87" s="46"/>
      <c r="K87" s="46"/>
    </row>
    <row r="88" spans="1:11" ht="45">
      <c r="A88" s="1"/>
      <c r="B88" s="2" t="s">
        <v>94</v>
      </c>
      <c r="C88" s="46">
        <v>3.5</v>
      </c>
      <c r="D88" s="46">
        <v>4100</v>
      </c>
      <c r="E88" s="47" t="s">
        <v>6</v>
      </c>
      <c r="F88" s="46">
        <f t="shared" si="8"/>
        <v>4100</v>
      </c>
      <c r="G88" s="46">
        <v>3000</v>
      </c>
      <c r="H88" s="46">
        <v>1100</v>
      </c>
      <c r="I88" s="46"/>
      <c r="J88" s="46"/>
      <c r="K88" s="46"/>
    </row>
    <row r="89" spans="1:11" ht="45">
      <c r="A89" s="1"/>
      <c r="B89" s="2" t="s">
        <v>95</v>
      </c>
      <c r="C89" s="46">
        <v>2</v>
      </c>
      <c r="D89" s="46">
        <v>2300</v>
      </c>
      <c r="E89" s="47" t="s">
        <v>6</v>
      </c>
      <c r="F89" s="46">
        <f t="shared" si="8"/>
        <v>2300</v>
      </c>
      <c r="G89" s="46">
        <v>1500</v>
      </c>
      <c r="H89" s="46">
        <v>800</v>
      </c>
      <c r="I89" s="46"/>
      <c r="J89" s="46"/>
      <c r="K89" s="46"/>
    </row>
    <row r="90" spans="1:11" ht="45">
      <c r="A90" s="1"/>
      <c r="B90" s="2" t="s">
        <v>96</v>
      </c>
      <c r="C90" s="46">
        <v>2</v>
      </c>
      <c r="D90" s="46">
        <v>2400</v>
      </c>
      <c r="E90" s="47" t="s">
        <v>6</v>
      </c>
      <c r="F90" s="46">
        <f t="shared" si="8"/>
        <v>2400</v>
      </c>
      <c r="G90" s="46">
        <v>1500</v>
      </c>
      <c r="H90" s="46">
        <v>900</v>
      </c>
      <c r="I90" s="46"/>
      <c r="J90" s="46"/>
      <c r="K90" s="46"/>
    </row>
    <row r="91" spans="1:11" ht="45">
      <c r="A91" s="1"/>
      <c r="B91" s="2" t="s">
        <v>274</v>
      </c>
      <c r="C91" s="46">
        <v>3</v>
      </c>
      <c r="D91" s="46">
        <v>3500</v>
      </c>
      <c r="E91" s="47" t="s">
        <v>6</v>
      </c>
      <c r="F91" s="46">
        <f t="shared" si="8"/>
        <v>3500</v>
      </c>
      <c r="G91" s="46">
        <v>2000</v>
      </c>
      <c r="H91" s="46">
        <v>1500</v>
      </c>
      <c r="I91" s="46"/>
      <c r="J91" s="46"/>
      <c r="K91" s="46"/>
    </row>
    <row r="92" spans="1:11" ht="45">
      <c r="A92" s="1"/>
      <c r="B92" s="2" t="s">
        <v>97</v>
      </c>
      <c r="C92" s="46">
        <v>2.4</v>
      </c>
      <c r="D92" s="46">
        <v>3000</v>
      </c>
      <c r="E92" s="47" t="s">
        <v>6</v>
      </c>
      <c r="F92" s="46">
        <f t="shared" si="8"/>
        <v>3000</v>
      </c>
      <c r="G92" s="46">
        <v>2000</v>
      </c>
      <c r="H92" s="46">
        <v>1000</v>
      </c>
      <c r="I92" s="46"/>
      <c r="J92" s="46"/>
      <c r="K92" s="46"/>
    </row>
    <row r="93" spans="1:11" ht="45">
      <c r="A93" s="1"/>
      <c r="B93" s="2" t="s">
        <v>98</v>
      </c>
      <c r="C93" s="46">
        <v>2.2000000000000002</v>
      </c>
      <c r="D93" s="46">
        <v>2500</v>
      </c>
      <c r="E93" s="47" t="s">
        <v>6</v>
      </c>
      <c r="F93" s="46">
        <f t="shared" si="8"/>
        <v>2500</v>
      </c>
      <c r="G93" s="46">
        <v>1700</v>
      </c>
      <c r="H93" s="46">
        <v>800</v>
      </c>
      <c r="I93" s="46"/>
      <c r="J93" s="46"/>
      <c r="K93" s="46"/>
    </row>
    <row r="94" spans="1:11" ht="45">
      <c r="A94" s="1"/>
      <c r="B94" s="2" t="s">
        <v>99</v>
      </c>
      <c r="C94" s="46">
        <v>3.8</v>
      </c>
      <c r="D94" s="46">
        <v>4500</v>
      </c>
      <c r="E94" s="47" t="s">
        <v>6</v>
      </c>
      <c r="F94" s="46">
        <f t="shared" si="8"/>
        <v>4500</v>
      </c>
      <c r="G94" s="46">
        <v>3000</v>
      </c>
      <c r="H94" s="46">
        <v>1500</v>
      </c>
      <c r="I94" s="46"/>
      <c r="J94" s="46"/>
      <c r="K94" s="46"/>
    </row>
    <row r="95" spans="1:11" ht="45">
      <c r="A95" s="1"/>
      <c r="B95" s="2" t="s">
        <v>100</v>
      </c>
      <c r="C95" s="46">
        <v>2</v>
      </c>
      <c r="D95" s="46">
        <v>2200</v>
      </c>
      <c r="E95" s="47" t="s">
        <v>6</v>
      </c>
      <c r="F95" s="46">
        <f t="shared" si="8"/>
        <v>2200</v>
      </c>
      <c r="G95" s="46">
        <v>1500</v>
      </c>
      <c r="H95" s="46">
        <v>700</v>
      </c>
      <c r="I95" s="46"/>
      <c r="J95" s="46"/>
      <c r="K95" s="46"/>
    </row>
    <row r="96" spans="1:11" ht="45">
      <c r="A96" s="1"/>
      <c r="B96" s="2" t="s">
        <v>101</v>
      </c>
      <c r="C96" s="46">
        <v>4.9000000000000004</v>
      </c>
      <c r="D96" s="46">
        <v>6000</v>
      </c>
      <c r="E96" s="47" t="s">
        <v>6</v>
      </c>
      <c r="F96" s="46">
        <f t="shared" si="8"/>
        <v>6000</v>
      </c>
      <c r="G96" s="46">
        <v>4000</v>
      </c>
      <c r="H96" s="46">
        <v>2000</v>
      </c>
      <c r="I96" s="46"/>
      <c r="J96" s="46"/>
      <c r="K96" s="46"/>
    </row>
    <row r="97" spans="1:11" ht="45">
      <c r="A97" s="1"/>
      <c r="B97" s="2" t="s">
        <v>100</v>
      </c>
      <c r="C97" s="46">
        <v>1.9</v>
      </c>
      <c r="D97" s="46" t="s">
        <v>102</v>
      </c>
      <c r="E97" s="47" t="s">
        <v>6</v>
      </c>
      <c r="F97" s="46">
        <f t="shared" si="8"/>
        <v>3600</v>
      </c>
      <c r="G97" s="46">
        <v>2000</v>
      </c>
      <c r="H97" s="46">
        <v>1600</v>
      </c>
      <c r="I97" s="46"/>
      <c r="J97" s="46"/>
      <c r="K97" s="46"/>
    </row>
    <row r="98" spans="1:11" s="29" customFormat="1" ht="14.25">
      <c r="A98" s="32"/>
      <c r="B98" s="30" t="s">
        <v>27</v>
      </c>
      <c r="C98" s="28">
        <f>SUM(C99:C101)</f>
        <v>30.9</v>
      </c>
      <c r="D98" s="28"/>
      <c r="E98" s="26"/>
      <c r="F98" s="28">
        <f>SUM(F99:F101)</f>
        <v>7650</v>
      </c>
      <c r="G98" s="28">
        <f>SUM(G99:G101)</f>
        <v>5300</v>
      </c>
      <c r="H98" s="28">
        <f>SUM(H99:H101)</f>
        <v>2350</v>
      </c>
      <c r="I98" s="28"/>
      <c r="J98" s="28"/>
      <c r="K98" s="28"/>
    </row>
    <row r="99" spans="1:11" ht="45">
      <c r="A99" s="1"/>
      <c r="B99" s="2" t="s">
        <v>275</v>
      </c>
      <c r="C99" s="46">
        <v>5</v>
      </c>
      <c r="D99" s="46">
        <v>2550</v>
      </c>
      <c r="E99" s="47" t="s">
        <v>6</v>
      </c>
      <c r="F99" s="46">
        <f>G99 + H99</f>
        <v>2550</v>
      </c>
      <c r="G99" s="46">
        <v>1500</v>
      </c>
      <c r="H99" s="46">
        <v>1050</v>
      </c>
      <c r="I99" s="46"/>
      <c r="J99" s="46"/>
      <c r="K99" s="46"/>
    </row>
    <row r="100" spans="1:11" ht="45">
      <c r="A100" s="1"/>
      <c r="B100" s="2" t="s">
        <v>254</v>
      </c>
      <c r="C100" s="46">
        <v>8.1</v>
      </c>
      <c r="D100" s="46">
        <v>24300</v>
      </c>
      <c r="E100" s="47" t="s">
        <v>6</v>
      </c>
      <c r="F100" s="46">
        <f>G100 + H100</f>
        <v>3900</v>
      </c>
      <c r="G100" s="46">
        <v>3000</v>
      </c>
      <c r="H100" s="46">
        <v>900</v>
      </c>
      <c r="I100" s="46"/>
      <c r="J100" s="46"/>
      <c r="K100" s="46"/>
    </row>
    <row r="101" spans="1:11" ht="45">
      <c r="A101" s="1"/>
      <c r="B101" s="2" t="s">
        <v>276</v>
      </c>
      <c r="C101" s="46">
        <v>17.8</v>
      </c>
      <c r="D101" s="46">
        <v>1200</v>
      </c>
      <c r="E101" s="47" t="s">
        <v>6</v>
      </c>
      <c r="F101" s="46">
        <f>G101 + H101</f>
        <v>1200</v>
      </c>
      <c r="G101" s="46">
        <v>800</v>
      </c>
      <c r="H101" s="46">
        <v>400</v>
      </c>
      <c r="I101" s="46"/>
      <c r="J101" s="46"/>
      <c r="K101" s="46"/>
    </row>
    <row r="102" spans="1:11" s="29" customFormat="1" ht="14.25">
      <c r="A102" s="32"/>
      <c r="B102" s="30" t="s">
        <v>28</v>
      </c>
      <c r="C102" s="28">
        <f>SUM(C103:C109)</f>
        <v>9.3000000000000007</v>
      </c>
      <c r="D102" s="28"/>
      <c r="E102" s="26"/>
      <c r="F102" s="28">
        <f>SUM(F103:F109)</f>
        <v>14412</v>
      </c>
      <c r="G102" s="28">
        <f>SUM(G103:G109)</f>
        <v>12500</v>
      </c>
      <c r="H102" s="28">
        <f>SUM(H103:H109)</f>
        <v>1912</v>
      </c>
      <c r="I102" s="28"/>
      <c r="J102" s="28"/>
      <c r="K102" s="28"/>
    </row>
    <row r="103" spans="1:11" ht="45">
      <c r="A103" s="1"/>
      <c r="B103" s="45" t="s">
        <v>46</v>
      </c>
      <c r="C103" s="16"/>
      <c r="D103" s="16"/>
      <c r="E103" s="47" t="s">
        <v>47</v>
      </c>
      <c r="F103" s="46">
        <f t="shared" ref="F103:F109" si="9">G103 + H103</f>
        <v>5640</v>
      </c>
      <c r="G103" s="46">
        <v>5000</v>
      </c>
      <c r="H103" s="46">
        <f>I103 + J103 + K103</f>
        <v>640</v>
      </c>
      <c r="I103" s="46"/>
      <c r="J103" s="46">
        <v>640</v>
      </c>
      <c r="K103" s="46">
        <v>0</v>
      </c>
    </row>
    <row r="104" spans="1:11" ht="45">
      <c r="A104" s="1"/>
      <c r="B104" s="45" t="s">
        <v>48</v>
      </c>
      <c r="C104" s="16"/>
      <c r="D104" s="16"/>
      <c r="E104" s="47" t="s">
        <v>47</v>
      </c>
      <c r="F104" s="46">
        <f t="shared" si="9"/>
        <v>5672</v>
      </c>
      <c r="G104" s="46">
        <v>5000</v>
      </c>
      <c r="H104" s="46">
        <f>I104 + J104 + K104</f>
        <v>672</v>
      </c>
      <c r="I104" s="46"/>
      <c r="J104" s="46">
        <v>672</v>
      </c>
      <c r="K104" s="46">
        <v>0</v>
      </c>
    </row>
    <row r="105" spans="1:11" ht="45">
      <c r="A105" s="1"/>
      <c r="B105" s="2" t="s">
        <v>277</v>
      </c>
      <c r="C105" s="46">
        <v>9.3000000000000007</v>
      </c>
      <c r="D105" s="46">
        <v>22623.806</v>
      </c>
      <c r="E105" s="47" t="s">
        <v>47</v>
      </c>
      <c r="F105" s="46">
        <f t="shared" si="9"/>
        <v>3100</v>
      </c>
      <c r="G105" s="46">
        <v>2500</v>
      </c>
      <c r="H105" s="46">
        <v>600</v>
      </c>
      <c r="I105" s="46"/>
      <c r="J105" s="46"/>
      <c r="K105" s="46"/>
    </row>
    <row r="106" spans="1:11" ht="45">
      <c r="A106" s="1"/>
      <c r="B106" s="2" t="s">
        <v>278</v>
      </c>
      <c r="C106" s="16"/>
      <c r="D106" s="16"/>
      <c r="E106" s="47" t="s">
        <v>47</v>
      </c>
      <c r="F106" s="46">
        <f t="shared" si="9"/>
        <v>0</v>
      </c>
      <c r="G106" s="16"/>
      <c r="H106" s="46">
        <f>I106 + J106 + K106</f>
        <v>0</v>
      </c>
      <c r="I106" s="46"/>
      <c r="J106" s="46"/>
      <c r="K106" s="46"/>
    </row>
    <row r="107" spans="1:11" ht="60">
      <c r="A107" s="1"/>
      <c r="B107" s="2" t="s">
        <v>279</v>
      </c>
      <c r="C107" s="16"/>
      <c r="D107" s="16"/>
      <c r="E107" s="47" t="s">
        <v>47</v>
      </c>
      <c r="F107" s="46">
        <f t="shared" si="9"/>
        <v>0</v>
      </c>
      <c r="G107" s="16"/>
      <c r="H107" s="46">
        <f>I107 + J107 + K107</f>
        <v>0</v>
      </c>
      <c r="I107" s="46"/>
      <c r="J107" s="46"/>
      <c r="K107" s="46"/>
    </row>
    <row r="108" spans="1:11" ht="45">
      <c r="A108" s="1"/>
      <c r="B108" s="2" t="s">
        <v>280</v>
      </c>
      <c r="C108" s="16"/>
      <c r="D108" s="16"/>
      <c r="E108" s="47" t="s">
        <v>47</v>
      </c>
      <c r="F108" s="46">
        <f t="shared" si="9"/>
        <v>0</v>
      </c>
      <c r="G108" s="16"/>
      <c r="H108" s="46">
        <f>I108 + J108 + K108</f>
        <v>0</v>
      </c>
      <c r="I108" s="46"/>
      <c r="J108" s="46"/>
      <c r="K108" s="46"/>
    </row>
    <row r="109" spans="1:11" ht="45">
      <c r="A109" s="1"/>
      <c r="B109" s="2" t="s">
        <v>281</v>
      </c>
      <c r="C109" s="16"/>
      <c r="D109" s="16"/>
      <c r="E109" s="47" t="s">
        <v>47</v>
      </c>
      <c r="F109" s="46">
        <f t="shared" si="9"/>
        <v>0</v>
      </c>
      <c r="G109" s="16"/>
      <c r="H109" s="46">
        <f>I109 + J109 + K109</f>
        <v>0</v>
      </c>
      <c r="I109" s="46"/>
      <c r="J109" s="46"/>
      <c r="K109" s="46"/>
    </row>
    <row r="110" spans="1:11" s="38" customFormat="1" ht="20.25">
      <c r="A110" s="121" t="s">
        <v>4</v>
      </c>
      <c r="B110" s="121"/>
      <c r="C110" s="36">
        <f>C111 + C117 + C123 + C126 + C131 + C135 + C143 + C147 + C159 + C181 + C183 + C188 + C193 + C203 + C215 + C233 + C248 + C250 + C259 + C262</f>
        <v>102.818</v>
      </c>
      <c r="D110" s="36"/>
      <c r="E110" s="36"/>
      <c r="F110" s="36">
        <f>F111 + F117 + F123 + F126 + F131 + F135 + F143 + F147 + F159 + F181 + F183 + F188 + F193 + F203 + F215 + F233 + F248 + F250 + F259 + F262</f>
        <v>51420.008200000011</v>
      </c>
      <c r="G110" s="36">
        <f>G111 + G117 + G123 + G126 + G131 + G135 + G143 + G147 + G159 + G181 + G183 + G188 + G193 + G203 + G215 + G233 + G248 + G250 + G259 + G262</f>
        <v>7422</v>
      </c>
      <c r="H110" s="36">
        <f>H111 + H117 + H123 + H126 + H131 + H135 + H143 + H147 + H159 + H181 + H183 + H188 + H193 + H203 + H215 + H233 + H248 + H250 + H259 + H262</f>
        <v>43998.008200000011</v>
      </c>
      <c r="I110" s="39"/>
      <c r="J110" s="39"/>
      <c r="K110" s="39"/>
    </row>
    <row r="111" spans="1:11" s="29" customFormat="1" ht="14.25">
      <c r="A111" s="32"/>
      <c r="B111" s="27" t="s">
        <v>29</v>
      </c>
      <c r="C111" s="28">
        <f>SUM(C112:C116)</f>
        <v>6.2499999999999991</v>
      </c>
      <c r="D111" s="28"/>
      <c r="E111" s="26"/>
      <c r="F111" s="28">
        <f>SUM(F112:F116)</f>
        <v>8300</v>
      </c>
      <c r="G111" s="28">
        <f>SUM(G112:G116)</f>
        <v>4000</v>
      </c>
      <c r="H111" s="28">
        <f>SUM(H112:H116)</f>
        <v>4300</v>
      </c>
      <c r="I111" s="28"/>
      <c r="J111" s="28"/>
      <c r="K111" s="28"/>
    </row>
    <row r="112" spans="1:11" s="20" customFormat="1">
      <c r="A112" s="41"/>
      <c r="B112" s="43" t="s">
        <v>241</v>
      </c>
      <c r="C112" s="14">
        <v>3</v>
      </c>
      <c r="D112" s="14">
        <v>6000</v>
      </c>
      <c r="E112" s="19" t="s">
        <v>148</v>
      </c>
      <c r="F112" s="14">
        <f t="shared" ref="F112:F122" si="10">G112 + H112</f>
        <v>6000</v>
      </c>
      <c r="G112" s="14">
        <v>4000</v>
      </c>
      <c r="H112" s="14">
        <v>2000</v>
      </c>
      <c r="I112" s="14"/>
      <c r="J112" s="14"/>
      <c r="K112" s="14"/>
    </row>
    <row r="113" spans="1:11" s="20" customFormat="1" ht="30">
      <c r="A113" s="41"/>
      <c r="B113" s="43" t="s">
        <v>149</v>
      </c>
      <c r="C113" s="14">
        <v>0.25</v>
      </c>
      <c r="D113" s="14">
        <v>500</v>
      </c>
      <c r="E113" s="19" t="s">
        <v>150</v>
      </c>
      <c r="F113" s="14">
        <f t="shared" si="10"/>
        <v>500</v>
      </c>
      <c r="G113" s="14">
        <v>0</v>
      </c>
      <c r="H113" s="14">
        <v>500</v>
      </c>
      <c r="I113" s="14"/>
      <c r="J113" s="14"/>
      <c r="K113" s="14"/>
    </row>
    <row r="114" spans="1:11" s="20" customFormat="1" ht="30">
      <c r="A114" s="41"/>
      <c r="B114" s="43" t="s">
        <v>151</v>
      </c>
      <c r="C114" s="14">
        <v>1.6</v>
      </c>
      <c r="D114" s="14">
        <v>2400</v>
      </c>
      <c r="E114" s="19" t="s">
        <v>150</v>
      </c>
      <c r="F114" s="14">
        <f t="shared" si="10"/>
        <v>1000</v>
      </c>
      <c r="G114" s="14">
        <v>0</v>
      </c>
      <c r="H114" s="14">
        <v>1000</v>
      </c>
      <c r="I114" s="14"/>
      <c r="J114" s="14"/>
      <c r="K114" s="14"/>
    </row>
    <row r="115" spans="1:11" s="20" customFormat="1" ht="30">
      <c r="A115" s="41"/>
      <c r="B115" s="43" t="s">
        <v>152</v>
      </c>
      <c r="C115" s="14">
        <v>0.6</v>
      </c>
      <c r="D115" s="14">
        <v>700</v>
      </c>
      <c r="E115" s="19" t="s">
        <v>150</v>
      </c>
      <c r="F115" s="14">
        <f t="shared" si="10"/>
        <v>400</v>
      </c>
      <c r="G115" s="14">
        <v>0</v>
      </c>
      <c r="H115" s="14">
        <v>400</v>
      </c>
      <c r="I115" s="14"/>
      <c r="J115" s="14"/>
      <c r="K115" s="14"/>
    </row>
    <row r="116" spans="1:11" s="20" customFormat="1" ht="30">
      <c r="A116" s="41"/>
      <c r="B116" s="43" t="s">
        <v>153</v>
      </c>
      <c r="C116" s="14">
        <v>0.8</v>
      </c>
      <c r="D116" s="14">
        <v>800</v>
      </c>
      <c r="E116" s="19" t="s">
        <v>150</v>
      </c>
      <c r="F116" s="14">
        <f t="shared" si="10"/>
        <v>400</v>
      </c>
      <c r="G116" s="14">
        <v>0</v>
      </c>
      <c r="H116" s="14">
        <v>400</v>
      </c>
      <c r="I116" s="14"/>
      <c r="J116" s="14"/>
      <c r="K116" s="14"/>
    </row>
    <row r="117" spans="1:11" s="29" customFormat="1" ht="14.25">
      <c r="A117" s="32"/>
      <c r="B117" s="27" t="s">
        <v>34</v>
      </c>
      <c r="C117" s="28"/>
      <c r="D117" s="28"/>
      <c r="E117" s="26"/>
      <c r="F117" s="28">
        <f>SUM(F118:F122)</f>
        <v>1000</v>
      </c>
      <c r="G117" s="28">
        <f>SUM(G118:G122)</f>
        <v>0</v>
      </c>
      <c r="H117" s="28">
        <f>SUM(H118:H122)</f>
        <v>1000</v>
      </c>
      <c r="I117" s="28"/>
      <c r="J117" s="28"/>
      <c r="K117" s="28"/>
    </row>
    <row r="118" spans="1:11" s="20" customFormat="1" ht="30">
      <c r="A118" s="41"/>
      <c r="B118" s="43" t="s">
        <v>160</v>
      </c>
      <c r="C118" s="14">
        <v>1</v>
      </c>
      <c r="D118" s="14">
        <v>200</v>
      </c>
      <c r="E118" s="19" t="s">
        <v>163</v>
      </c>
      <c r="F118" s="14">
        <f t="shared" si="10"/>
        <v>200</v>
      </c>
      <c r="G118" s="14">
        <v>0</v>
      </c>
      <c r="H118" s="14">
        <v>200</v>
      </c>
      <c r="I118" s="14"/>
      <c r="J118" s="14"/>
      <c r="K118" s="14"/>
    </row>
    <row r="119" spans="1:11" s="20" customFormat="1" ht="30">
      <c r="A119" s="41"/>
      <c r="B119" s="43" t="s">
        <v>161</v>
      </c>
      <c r="C119" s="14">
        <v>0.2</v>
      </c>
      <c r="D119" s="14">
        <v>200</v>
      </c>
      <c r="E119" s="19" t="s">
        <v>163</v>
      </c>
      <c r="F119" s="14">
        <f t="shared" si="10"/>
        <v>200</v>
      </c>
      <c r="G119" s="14">
        <v>0</v>
      </c>
      <c r="H119" s="14">
        <v>200</v>
      </c>
      <c r="I119" s="14"/>
      <c r="J119" s="14"/>
      <c r="K119" s="14"/>
    </row>
    <row r="120" spans="1:11" s="20" customFormat="1" ht="30">
      <c r="A120" s="41"/>
      <c r="B120" s="43" t="s">
        <v>162</v>
      </c>
      <c r="C120" s="14">
        <v>1</v>
      </c>
      <c r="D120" s="14">
        <v>200</v>
      </c>
      <c r="E120" s="19" t="s">
        <v>163</v>
      </c>
      <c r="F120" s="14">
        <f t="shared" si="10"/>
        <v>200</v>
      </c>
      <c r="G120" s="14">
        <v>0</v>
      </c>
      <c r="H120" s="14">
        <v>200</v>
      </c>
      <c r="I120" s="14"/>
      <c r="J120" s="14"/>
      <c r="K120" s="14"/>
    </row>
    <row r="121" spans="1:11" s="20" customFormat="1" ht="30">
      <c r="A121" s="41"/>
      <c r="B121" s="43" t="s">
        <v>168</v>
      </c>
      <c r="C121" s="14">
        <v>1.3</v>
      </c>
      <c r="D121" s="14">
        <v>200</v>
      </c>
      <c r="E121" s="19" t="s">
        <v>164</v>
      </c>
      <c r="F121" s="14">
        <f t="shared" si="10"/>
        <v>200</v>
      </c>
      <c r="G121" s="14">
        <v>0</v>
      </c>
      <c r="H121" s="14">
        <v>200</v>
      </c>
      <c r="I121" s="14"/>
      <c r="J121" s="14"/>
      <c r="K121" s="14"/>
    </row>
    <row r="122" spans="1:11" s="20" customFormat="1" ht="30">
      <c r="A122" s="41"/>
      <c r="B122" s="43" t="s">
        <v>169</v>
      </c>
      <c r="C122" s="14">
        <v>1.4</v>
      </c>
      <c r="D122" s="14">
        <v>200</v>
      </c>
      <c r="E122" s="19" t="s">
        <v>164</v>
      </c>
      <c r="F122" s="14">
        <f t="shared" si="10"/>
        <v>200</v>
      </c>
      <c r="G122" s="14">
        <v>0</v>
      </c>
      <c r="H122" s="14">
        <v>200</v>
      </c>
      <c r="I122" s="14"/>
      <c r="J122" s="14"/>
      <c r="K122" s="14"/>
    </row>
    <row r="123" spans="1:11" s="29" customFormat="1" ht="14.25">
      <c r="A123" s="30"/>
      <c r="B123" s="27" t="s">
        <v>13</v>
      </c>
      <c r="C123" s="28">
        <f>SUM(C124:C125)</f>
        <v>0.73499999999999999</v>
      </c>
      <c r="D123" s="28"/>
      <c r="E123" s="26"/>
      <c r="F123" s="28">
        <f t="shared" ref="F123:K123" si="11">SUM(F124:F125)</f>
        <v>1500</v>
      </c>
      <c r="G123" s="28">
        <f t="shared" si="11"/>
        <v>1000</v>
      </c>
      <c r="H123" s="28">
        <f t="shared" si="11"/>
        <v>500</v>
      </c>
      <c r="I123" s="28">
        <f t="shared" si="11"/>
        <v>0</v>
      </c>
      <c r="J123" s="28">
        <f t="shared" si="11"/>
        <v>0</v>
      </c>
      <c r="K123" s="28">
        <f t="shared" si="11"/>
        <v>0</v>
      </c>
    </row>
    <row r="124" spans="1:11" ht="30">
      <c r="A124" s="2"/>
      <c r="B124" s="7" t="s">
        <v>282</v>
      </c>
      <c r="C124" s="46">
        <v>0.41499999999999998</v>
      </c>
      <c r="D124" s="46">
        <v>1200</v>
      </c>
      <c r="E124" s="47" t="s">
        <v>14</v>
      </c>
      <c r="F124" s="46">
        <f>G124 + H124</f>
        <v>500</v>
      </c>
      <c r="G124" s="46">
        <v>0</v>
      </c>
      <c r="H124" s="46">
        <v>500</v>
      </c>
      <c r="I124" s="46"/>
      <c r="J124" s="46"/>
      <c r="K124" s="46"/>
    </row>
    <row r="125" spans="1:11" ht="30">
      <c r="A125" s="2"/>
      <c r="B125" s="7" t="s">
        <v>283</v>
      </c>
      <c r="C125" s="46">
        <v>0.32</v>
      </c>
      <c r="D125" s="46">
        <v>1000</v>
      </c>
      <c r="E125" s="47" t="s">
        <v>146</v>
      </c>
      <c r="F125" s="46">
        <f>G125 + H125</f>
        <v>1000</v>
      </c>
      <c r="G125" s="46">
        <v>1000</v>
      </c>
      <c r="H125" s="46">
        <f>I125 + J125 + K125</f>
        <v>0</v>
      </c>
      <c r="I125" s="46"/>
      <c r="J125" s="46"/>
      <c r="K125" s="46"/>
    </row>
    <row r="126" spans="1:11" s="29" customFormat="1" ht="14.25">
      <c r="A126" s="30"/>
      <c r="B126" s="27" t="s">
        <v>15</v>
      </c>
      <c r="C126" s="28">
        <f>SUM(C127:C130)</f>
        <v>1.8360000000000001</v>
      </c>
      <c r="D126" s="28"/>
      <c r="E126" s="26"/>
      <c r="F126" s="28">
        <f>SUM(F127:F130)</f>
        <v>1600</v>
      </c>
      <c r="G126" s="28">
        <f>SUM(G127:G130)</f>
        <v>400</v>
      </c>
      <c r="H126" s="28">
        <f>SUM(H127:H130)</f>
        <v>1200</v>
      </c>
      <c r="I126" s="28"/>
      <c r="J126" s="28"/>
      <c r="K126" s="28"/>
    </row>
    <row r="127" spans="1:11" ht="30">
      <c r="A127" s="2"/>
      <c r="B127" s="7" t="s">
        <v>170</v>
      </c>
      <c r="C127" s="46">
        <v>0.61</v>
      </c>
      <c r="D127" s="46">
        <v>1199.1769999999999</v>
      </c>
      <c r="E127" s="47" t="s">
        <v>16</v>
      </c>
      <c r="F127" s="46">
        <f>G127 + H127</f>
        <v>500</v>
      </c>
      <c r="G127" s="46">
        <v>0</v>
      </c>
      <c r="H127" s="46">
        <v>500</v>
      </c>
      <c r="I127" s="46"/>
      <c r="J127" s="46"/>
      <c r="K127" s="46"/>
    </row>
    <row r="128" spans="1:11" ht="30">
      <c r="A128" s="2"/>
      <c r="B128" s="7" t="s">
        <v>284</v>
      </c>
      <c r="C128" s="46"/>
      <c r="D128" s="46"/>
      <c r="E128" s="47" t="s">
        <v>16</v>
      </c>
      <c r="F128" s="46">
        <f>G128 + H128</f>
        <v>400</v>
      </c>
      <c r="G128" s="46">
        <v>400</v>
      </c>
      <c r="H128" s="46">
        <f>I128 + J128 + K128</f>
        <v>0</v>
      </c>
      <c r="I128" s="46"/>
      <c r="J128" s="46"/>
      <c r="K128" s="46"/>
    </row>
    <row r="129" spans="1:11" ht="30">
      <c r="A129" s="2"/>
      <c r="B129" s="7" t="s">
        <v>171</v>
      </c>
      <c r="C129" s="46">
        <v>0.79200000000000004</v>
      </c>
      <c r="D129" s="46">
        <v>1091.616</v>
      </c>
      <c r="E129" s="47" t="s">
        <v>16</v>
      </c>
      <c r="F129" s="46">
        <f>G129 + H129</f>
        <v>400</v>
      </c>
      <c r="G129" s="46">
        <v>0</v>
      </c>
      <c r="H129" s="46">
        <v>400</v>
      </c>
      <c r="I129" s="46"/>
      <c r="J129" s="46"/>
      <c r="K129" s="46"/>
    </row>
    <row r="130" spans="1:11" ht="30">
      <c r="A130" s="2"/>
      <c r="B130" s="7" t="s">
        <v>172</v>
      </c>
      <c r="C130" s="46">
        <v>0.434</v>
      </c>
      <c r="D130" s="46">
        <v>605.14400000000001</v>
      </c>
      <c r="E130" s="47" t="s">
        <v>16</v>
      </c>
      <c r="F130" s="46">
        <f>G130 + H130</f>
        <v>300</v>
      </c>
      <c r="G130" s="46">
        <v>0</v>
      </c>
      <c r="H130" s="46">
        <v>300</v>
      </c>
      <c r="I130" s="46"/>
      <c r="J130" s="46"/>
      <c r="K130" s="46"/>
    </row>
    <row r="131" spans="1:11" s="29" customFormat="1" ht="14.25">
      <c r="A131" s="30"/>
      <c r="B131" s="27" t="s">
        <v>17</v>
      </c>
      <c r="C131" s="28">
        <f>SUM(C132:C134)</f>
        <v>1.85</v>
      </c>
      <c r="D131" s="28"/>
      <c r="E131" s="26"/>
      <c r="F131" s="28">
        <f>SUM(F132:F134)</f>
        <v>850</v>
      </c>
      <c r="G131" s="28">
        <f>SUM(G132:G134)</f>
        <v>0</v>
      </c>
      <c r="H131" s="28">
        <f>SUM(H132:H134)</f>
        <v>850</v>
      </c>
      <c r="I131" s="28"/>
      <c r="J131" s="28"/>
      <c r="K131" s="28"/>
    </row>
    <row r="132" spans="1:11" ht="30">
      <c r="A132" s="2"/>
      <c r="B132" s="7" t="s">
        <v>173</v>
      </c>
      <c r="C132" s="46">
        <v>0.95</v>
      </c>
      <c r="D132" s="46">
        <v>864.3</v>
      </c>
      <c r="E132" s="47" t="s">
        <v>35</v>
      </c>
      <c r="F132" s="46">
        <f>G132 + H132</f>
        <v>500</v>
      </c>
      <c r="G132" s="46">
        <v>0</v>
      </c>
      <c r="H132" s="46">
        <v>500</v>
      </c>
      <c r="I132" s="46"/>
      <c r="J132" s="46"/>
      <c r="K132" s="46">
        <v>15.084</v>
      </c>
    </row>
    <row r="133" spans="1:11" ht="30">
      <c r="A133" s="2"/>
      <c r="B133" s="7" t="s">
        <v>174</v>
      </c>
      <c r="C133" s="46">
        <v>0.5</v>
      </c>
      <c r="D133" s="46">
        <v>420</v>
      </c>
      <c r="E133" s="47" t="s">
        <v>36</v>
      </c>
      <c r="F133" s="46">
        <f>G133 + H133</f>
        <v>200</v>
      </c>
      <c r="G133" s="46">
        <v>0</v>
      </c>
      <c r="H133" s="46">
        <v>200</v>
      </c>
      <c r="I133" s="46"/>
      <c r="J133" s="46"/>
      <c r="K133" s="46">
        <v>70</v>
      </c>
    </row>
    <row r="134" spans="1:11" ht="30">
      <c r="A134" s="2"/>
      <c r="B134" s="7" t="s">
        <v>175</v>
      </c>
      <c r="C134" s="46">
        <v>0.4</v>
      </c>
      <c r="D134" s="46">
        <v>310</v>
      </c>
      <c r="E134" s="47" t="s">
        <v>36</v>
      </c>
      <c r="F134" s="46">
        <f>G134 + H134</f>
        <v>150</v>
      </c>
      <c r="G134" s="46">
        <v>0</v>
      </c>
      <c r="H134" s="46">
        <v>150</v>
      </c>
      <c r="I134" s="46"/>
      <c r="J134" s="46"/>
      <c r="K134" s="46">
        <v>50</v>
      </c>
    </row>
    <row r="135" spans="1:11" s="29" customFormat="1" ht="14.25">
      <c r="A135" s="30"/>
      <c r="B135" s="27" t="s">
        <v>18</v>
      </c>
      <c r="C135" s="28">
        <f>SUM(C136:C142)</f>
        <v>4.5380000000000003</v>
      </c>
      <c r="D135" s="28"/>
      <c r="E135" s="26"/>
      <c r="F135" s="28">
        <f t="shared" ref="F135:K135" si="12">SUM(F136:F142)</f>
        <v>3722.2820000000002</v>
      </c>
      <c r="G135" s="28">
        <f t="shared" si="12"/>
        <v>0</v>
      </c>
      <c r="H135" s="28">
        <f t="shared" si="12"/>
        <v>3722.2820000000002</v>
      </c>
      <c r="I135" s="28">
        <f t="shared" si="12"/>
        <v>0</v>
      </c>
      <c r="J135" s="28">
        <f t="shared" si="12"/>
        <v>1907.307</v>
      </c>
      <c r="K135" s="28">
        <f t="shared" si="12"/>
        <v>1814.9749999999999</v>
      </c>
    </row>
    <row r="136" spans="1:11" ht="30">
      <c r="A136" s="2"/>
      <c r="B136" s="7" t="s">
        <v>285</v>
      </c>
      <c r="C136" s="46">
        <v>1.25</v>
      </c>
      <c r="D136" s="46">
        <v>125</v>
      </c>
      <c r="E136" s="47" t="s">
        <v>42</v>
      </c>
      <c r="F136" s="46">
        <f t="shared" ref="F136:F142" si="13">G136 + H136</f>
        <v>125</v>
      </c>
      <c r="G136" s="46">
        <v>0</v>
      </c>
      <c r="H136" s="46">
        <f t="shared" ref="H136:H142" si="14">I136 + J136 + K136</f>
        <v>125</v>
      </c>
      <c r="I136" s="46"/>
      <c r="J136" s="46">
        <v>110</v>
      </c>
      <c r="K136" s="46">
        <v>15</v>
      </c>
    </row>
    <row r="137" spans="1:11" ht="30">
      <c r="A137" s="2"/>
      <c r="B137" s="7" t="s">
        <v>286</v>
      </c>
      <c r="C137" s="46">
        <v>0.52500000000000002</v>
      </c>
      <c r="D137" s="46">
        <v>50</v>
      </c>
      <c r="E137" s="47" t="s">
        <v>42</v>
      </c>
      <c r="F137" s="46">
        <f t="shared" si="13"/>
        <v>50</v>
      </c>
      <c r="G137" s="46">
        <v>0</v>
      </c>
      <c r="H137" s="46">
        <f t="shared" si="14"/>
        <v>50</v>
      </c>
      <c r="I137" s="46"/>
      <c r="J137" s="46">
        <v>45</v>
      </c>
      <c r="K137" s="46">
        <v>5</v>
      </c>
    </row>
    <row r="138" spans="1:11" ht="30">
      <c r="A138" s="2"/>
      <c r="B138" s="7" t="s">
        <v>287</v>
      </c>
      <c r="C138" s="46">
        <v>0.5</v>
      </c>
      <c r="D138" s="46">
        <v>55</v>
      </c>
      <c r="E138" s="47" t="s">
        <v>42</v>
      </c>
      <c r="F138" s="46">
        <f t="shared" si="13"/>
        <v>55</v>
      </c>
      <c r="G138" s="46">
        <v>0</v>
      </c>
      <c r="H138" s="46">
        <f t="shared" si="14"/>
        <v>55</v>
      </c>
      <c r="I138" s="46"/>
      <c r="J138" s="46">
        <v>50</v>
      </c>
      <c r="K138" s="46">
        <v>5</v>
      </c>
    </row>
    <row r="139" spans="1:11" ht="30">
      <c r="A139" s="2"/>
      <c r="B139" s="7" t="s">
        <v>176</v>
      </c>
      <c r="C139" s="46">
        <v>1.05</v>
      </c>
      <c r="D139" s="46">
        <v>105</v>
      </c>
      <c r="E139" s="47" t="s">
        <v>42</v>
      </c>
      <c r="F139" s="46">
        <f t="shared" si="13"/>
        <v>105</v>
      </c>
      <c r="G139" s="46">
        <v>0</v>
      </c>
      <c r="H139" s="46">
        <f t="shared" si="14"/>
        <v>105</v>
      </c>
      <c r="I139" s="46"/>
      <c r="J139" s="46">
        <v>95</v>
      </c>
      <c r="K139" s="46">
        <v>10</v>
      </c>
    </row>
    <row r="140" spans="1:11">
      <c r="A140" s="2"/>
      <c r="B140" s="7" t="s">
        <v>39</v>
      </c>
      <c r="C140" s="46">
        <v>0.375</v>
      </c>
      <c r="D140" s="46">
        <v>930.90700000000004</v>
      </c>
      <c r="E140" s="47" t="s">
        <v>43</v>
      </c>
      <c r="F140" s="46">
        <f t="shared" si="13"/>
        <v>930.90700000000004</v>
      </c>
      <c r="G140" s="46">
        <v>0</v>
      </c>
      <c r="H140" s="46">
        <f t="shared" si="14"/>
        <v>930.90700000000004</v>
      </c>
      <c r="I140" s="46"/>
      <c r="J140" s="46">
        <v>791.30700000000002</v>
      </c>
      <c r="K140" s="46">
        <v>139.6</v>
      </c>
    </row>
    <row r="141" spans="1:11" ht="30">
      <c r="A141" s="2"/>
      <c r="B141" s="7" t="s">
        <v>40</v>
      </c>
      <c r="C141" s="46">
        <v>0.29399999999999998</v>
      </c>
      <c r="D141" s="46">
        <v>960</v>
      </c>
      <c r="E141" s="47" t="s">
        <v>43</v>
      </c>
      <c r="F141" s="46">
        <f t="shared" si="13"/>
        <v>960</v>
      </c>
      <c r="G141" s="46">
        <v>0</v>
      </c>
      <c r="H141" s="46">
        <f t="shared" si="14"/>
        <v>960</v>
      </c>
      <c r="I141" s="46"/>
      <c r="J141" s="46">
        <v>816</v>
      </c>
      <c r="K141" s="46">
        <v>144</v>
      </c>
    </row>
    <row r="142" spans="1:11">
      <c r="A142" s="2"/>
      <c r="B142" s="7" t="s">
        <v>41</v>
      </c>
      <c r="C142" s="46">
        <v>0.54400000000000004</v>
      </c>
      <c r="D142" s="46">
        <v>1496.375</v>
      </c>
      <c r="E142" s="47" t="s">
        <v>43</v>
      </c>
      <c r="F142" s="46">
        <f t="shared" si="13"/>
        <v>1496.375</v>
      </c>
      <c r="G142" s="46">
        <v>0</v>
      </c>
      <c r="H142" s="46">
        <f t="shared" si="14"/>
        <v>1496.375</v>
      </c>
      <c r="I142" s="46"/>
      <c r="J142" s="46"/>
      <c r="K142" s="46">
        <v>1496.375</v>
      </c>
    </row>
    <row r="143" spans="1:11" s="29" customFormat="1" ht="14.25">
      <c r="A143" s="30"/>
      <c r="B143" s="27" t="s">
        <v>19</v>
      </c>
      <c r="C143" s="28">
        <f>SUM(C144:C146)</f>
        <v>1.33</v>
      </c>
      <c r="D143" s="28"/>
      <c r="E143" s="26"/>
      <c r="F143" s="28">
        <f>SUM(F144:F146)</f>
        <v>1500</v>
      </c>
      <c r="G143" s="28">
        <f>SUM(G144:G146)</f>
        <v>0</v>
      </c>
      <c r="H143" s="28">
        <f>SUM(H144:H146)</f>
        <v>1500</v>
      </c>
      <c r="I143" s="28"/>
      <c r="J143" s="28"/>
      <c r="K143" s="28"/>
    </row>
    <row r="144" spans="1:11" ht="30">
      <c r="A144" s="2"/>
      <c r="B144" s="7" t="s">
        <v>288</v>
      </c>
      <c r="C144" s="46">
        <v>0.53</v>
      </c>
      <c r="D144" s="46">
        <v>1264.4580000000001</v>
      </c>
      <c r="E144" s="47" t="s">
        <v>44</v>
      </c>
      <c r="F144" s="46">
        <f>G144 + H144</f>
        <v>500</v>
      </c>
      <c r="G144" s="46">
        <v>0</v>
      </c>
      <c r="H144" s="46">
        <v>500</v>
      </c>
      <c r="I144" s="46"/>
      <c r="J144" s="46"/>
      <c r="K144" s="46"/>
    </row>
    <row r="145" spans="1:11" ht="30">
      <c r="A145" s="2"/>
      <c r="B145" s="7" t="s">
        <v>158</v>
      </c>
      <c r="C145" s="46">
        <v>0.38</v>
      </c>
      <c r="D145" s="46">
        <v>1498.9680000000001</v>
      </c>
      <c r="E145" s="47" t="s">
        <v>44</v>
      </c>
      <c r="F145" s="46">
        <f>G145 + H145</f>
        <v>500</v>
      </c>
      <c r="G145" s="46">
        <v>0</v>
      </c>
      <c r="H145" s="46">
        <v>500</v>
      </c>
      <c r="I145" s="46"/>
      <c r="J145" s="46"/>
      <c r="K145" s="46"/>
    </row>
    <row r="146" spans="1:11" ht="30">
      <c r="A146" s="2"/>
      <c r="B146" s="7" t="s">
        <v>159</v>
      </c>
      <c r="C146" s="46">
        <v>0.42</v>
      </c>
      <c r="D146" s="46">
        <v>1448.634</v>
      </c>
      <c r="E146" s="47" t="s">
        <v>44</v>
      </c>
      <c r="F146" s="46">
        <f>G146 + H146</f>
        <v>500</v>
      </c>
      <c r="G146" s="46">
        <v>0</v>
      </c>
      <c r="H146" s="46">
        <v>500</v>
      </c>
      <c r="I146" s="46"/>
      <c r="J146" s="46"/>
      <c r="K146" s="46"/>
    </row>
    <row r="147" spans="1:11" s="29" customFormat="1" ht="14.25">
      <c r="A147" s="30"/>
      <c r="B147" s="27" t="s">
        <v>20</v>
      </c>
      <c r="C147" s="28">
        <f>SUM(C148:C158)</f>
        <v>11.449</v>
      </c>
      <c r="D147" s="28"/>
      <c r="E147" s="26"/>
      <c r="F147" s="28">
        <f>SUM(F148:F158)</f>
        <v>5308</v>
      </c>
      <c r="G147" s="28">
        <f>SUM(G148:G158)</f>
        <v>0</v>
      </c>
      <c r="H147" s="28">
        <f>SUM(H148:H158)</f>
        <v>5308</v>
      </c>
      <c r="I147" s="28"/>
      <c r="J147" s="28"/>
      <c r="K147" s="28"/>
    </row>
    <row r="148" spans="1:11" ht="45">
      <c r="A148" s="2"/>
      <c r="B148" s="7" t="s">
        <v>58</v>
      </c>
      <c r="C148" s="46">
        <v>0.223</v>
      </c>
      <c r="D148" s="46">
        <v>1051.019</v>
      </c>
      <c r="E148" s="47" t="s">
        <v>60</v>
      </c>
      <c r="F148" s="46">
        <f t="shared" ref="F148:F158" si="15">G148 + H148</f>
        <v>300</v>
      </c>
      <c r="G148" s="46">
        <v>0</v>
      </c>
      <c r="H148" s="46">
        <f>I148 + J148 + K148</f>
        <v>300</v>
      </c>
      <c r="I148" s="46"/>
      <c r="J148" s="46"/>
      <c r="K148" s="46">
        <v>300</v>
      </c>
    </row>
    <row r="149" spans="1:11" ht="45">
      <c r="A149" s="2"/>
      <c r="B149" s="7" t="s">
        <v>57</v>
      </c>
      <c r="C149" s="46">
        <v>0.65</v>
      </c>
      <c r="D149" s="46">
        <v>6050.0619999999999</v>
      </c>
      <c r="E149" s="47" t="s">
        <v>60</v>
      </c>
      <c r="F149" s="46">
        <f t="shared" si="15"/>
        <v>800</v>
      </c>
      <c r="G149" s="46">
        <v>0</v>
      </c>
      <c r="H149" s="46">
        <f>I149 + J149 + K149</f>
        <v>800</v>
      </c>
      <c r="I149" s="46"/>
      <c r="J149" s="46"/>
      <c r="K149" s="46">
        <v>800</v>
      </c>
    </row>
    <row r="150" spans="1:11" ht="30">
      <c r="A150" s="2"/>
      <c r="B150" s="7" t="s">
        <v>157</v>
      </c>
      <c r="C150" s="46">
        <v>0.92800000000000005</v>
      </c>
      <c r="D150" s="46">
        <v>1350.8579999999999</v>
      </c>
      <c r="E150" s="47" t="s">
        <v>61</v>
      </c>
      <c r="F150" s="46">
        <f t="shared" si="15"/>
        <v>600</v>
      </c>
      <c r="G150" s="46">
        <v>0</v>
      </c>
      <c r="H150" s="46">
        <v>600</v>
      </c>
      <c r="I150" s="46"/>
      <c r="J150" s="46"/>
      <c r="K150" s="46">
        <v>8</v>
      </c>
    </row>
    <row r="151" spans="1:11" ht="30">
      <c r="A151" s="2"/>
      <c r="B151" s="7" t="s">
        <v>177</v>
      </c>
      <c r="C151" s="46">
        <v>2.5</v>
      </c>
      <c r="D151" s="46">
        <v>1462.5</v>
      </c>
      <c r="E151" s="47" t="s">
        <v>62</v>
      </c>
      <c r="F151" s="46">
        <f t="shared" si="15"/>
        <v>700</v>
      </c>
      <c r="G151" s="46">
        <v>0</v>
      </c>
      <c r="H151" s="46">
        <v>700</v>
      </c>
      <c r="I151" s="46"/>
      <c r="J151" s="46"/>
      <c r="K151" s="46">
        <v>50</v>
      </c>
    </row>
    <row r="152" spans="1:11" ht="30">
      <c r="A152" s="2"/>
      <c r="B152" s="7" t="s">
        <v>165</v>
      </c>
      <c r="C152" s="46">
        <v>0.8</v>
      </c>
      <c r="D152" s="46">
        <v>468</v>
      </c>
      <c r="E152" s="47" t="s">
        <v>62</v>
      </c>
      <c r="F152" s="46">
        <f t="shared" si="15"/>
        <v>300</v>
      </c>
      <c r="G152" s="46">
        <v>0</v>
      </c>
      <c r="H152" s="46">
        <v>300</v>
      </c>
      <c r="I152" s="46"/>
      <c r="J152" s="46"/>
      <c r="K152" s="46">
        <v>50</v>
      </c>
    </row>
    <row r="153" spans="1:11" ht="45">
      <c r="A153" s="2"/>
      <c r="B153" s="7" t="s">
        <v>178</v>
      </c>
      <c r="C153" s="46">
        <v>1.171</v>
      </c>
      <c r="D153" s="46">
        <v>2268.0349999999999</v>
      </c>
      <c r="E153" s="47" t="s">
        <v>62</v>
      </c>
      <c r="F153" s="46">
        <f t="shared" si="15"/>
        <v>800</v>
      </c>
      <c r="G153" s="46">
        <v>0</v>
      </c>
      <c r="H153" s="46">
        <v>800</v>
      </c>
      <c r="I153" s="46"/>
      <c r="J153" s="46"/>
      <c r="K153" s="46">
        <v>100</v>
      </c>
    </row>
    <row r="154" spans="1:11" ht="30">
      <c r="A154" s="2"/>
      <c r="B154" s="7" t="s">
        <v>179</v>
      </c>
      <c r="C154" s="46">
        <v>0.27700000000000002</v>
      </c>
      <c r="D154" s="46">
        <v>199</v>
      </c>
      <c r="E154" s="47" t="s">
        <v>63</v>
      </c>
      <c r="F154" s="46">
        <f t="shared" si="15"/>
        <v>199</v>
      </c>
      <c r="G154" s="46">
        <v>0</v>
      </c>
      <c r="H154" s="46">
        <v>199</v>
      </c>
      <c r="I154" s="46"/>
      <c r="J154" s="46">
        <v>70</v>
      </c>
      <c r="K154" s="46"/>
    </row>
    <row r="155" spans="1:11" ht="30">
      <c r="A155" s="2"/>
      <c r="B155" s="7" t="s">
        <v>154</v>
      </c>
      <c r="C155" s="46">
        <v>2</v>
      </c>
      <c r="D155" s="46">
        <v>880</v>
      </c>
      <c r="E155" s="47" t="s">
        <v>65</v>
      </c>
      <c r="F155" s="46">
        <f t="shared" si="15"/>
        <v>880</v>
      </c>
      <c r="G155" s="46">
        <v>0</v>
      </c>
      <c r="H155" s="46">
        <v>880</v>
      </c>
      <c r="I155" s="46"/>
      <c r="J155" s="46">
        <v>195</v>
      </c>
      <c r="K155" s="46">
        <v>15</v>
      </c>
    </row>
    <row r="156" spans="1:11" ht="30">
      <c r="A156" s="2"/>
      <c r="B156" s="7" t="s">
        <v>155</v>
      </c>
      <c r="C156" s="46">
        <v>1.3</v>
      </c>
      <c r="D156" s="46">
        <v>429</v>
      </c>
      <c r="E156" s="47" t="s">
        <v>65</v>
      </c>
      <c r="F156" s="46">
        <f t="shared" si="15"/>
        <v>429</v>
      </c>
      <c r="G156" s="46">
        <v>0</v>
      </c>
      <c r="H156" s="46">
        <v>429</v>
      </c>
      <c r="I156" s="46"/>
      <c r="J156" s="46"/>
      <c r="K156" s="46">
        <v>10</v>
      </c>
    </row>
    <row r="157" spans="1:11" ht="30">
      <c r="A157" s="2"/>
      <c r="B157" s="7" t="s">
        <v>156</v>
      </c>
      <c r="C157" s="46">
        <v>0.75</v>
      </c>
      <c r="D157" s="46">
        <v>140</v>
      </c>
      <c r="E157" s="47" t="s">
        <v>64</v>
      </c>
      <c r="F157" s="46">
        <f t="shared" si="15"/>
        <v>140</v>
      </c>
      <c r="G157" s="46">
        <v>0</v>
      </c>
      <c r="H157" s="46">
        <v>140</v>
      </c>
      <c r="I157" s="46"/>
      <c r="J157" s="46">
        <v>20</v>
      </c>
      <c r="K157" s="46">
        <v>20</v>
      </c>
    </row>
    <row r="158" spans="1:11" ht="30">
      <c r="A158" s="2"/>
      <c r="B158" s="7" t="s">
        <v>59</v>
      </c>
      <c r="C158" s="46">
        <v>0.85</v>
      </c>
      <c r="D158" s="46">
        <v>160</v>
      </c>
      <c r="E158" s="47" t="s">
        <v>64</v>
      </c>
      <c r="F158" s="46">
        <f t="shared" si="15"/>
        <v>160</v>
      </c>
      <c r="G158" s="46">
        <v>0</v>
      </c>
      <c r="H158" s="46">
        <v>160</v>
      </c>
      <c r="I158" s="46"/>
      <c r="J158" s="46">
        <v>30</v>
      </c>
      <c r="K158" s="46">
        <v>30</v>
      </c>
    </row>
    <row r="159" spans="1:11" s="29" customFormat="1" ht="14.25">
      <c r="A159" s="30"/>
      <c r="B159" s="27" t="s">
        <v>21</v>
      </c>
      <c r="C159" s="28">
        <f>SUM(C160:C180)</f>
        <v>7.3400000000000016</v>
      </c>
      <c r="D159" s="28"/>
      <c r="E159" s="26"/>
      <c r="F159" s="28">
        <f t="shared" ref="F159:K159" si="16">SUM(F160:F180)</f>
        <v>3690.9430000000002</v>
      </c>
      <c r="G159" s="28">
        <f t="shared" si="16"/>
        <v>0</v>
      </c>
      <c r="H159" s="28">
        <f t="shared" si="16"/>
        <v>3690.9430000000002</v>
      </c>
      <c r="I159" s="28">
        <f t="shared" si="16"/>
        <v>0</v>
      </c>
      <c r="J159" s="28">
        <f t="shared" si="16"/>
        <v>180</v>
      </c>
      <c r="K159" s="28">
        <f t="shared" si="16"/>
        <v>3390.9430000000002</v>
      </c>
    </row>
    <row r="160" spans="1:11" ht="30">
      <c r="A160" s="2"/>
      <c r="B160" s="7" t="s">
        <v>180</v>
      </c>
      <c r="C160" s="46">
        <v>0.35</v>
      </c>
      <c r="D160" s="46">
        <v>120</v>
      </c>
      <c r="E160" s="47" t="s">
        <v>66</v>
      </c>
      <c r="F160" s="46">
        <f t="shared" ref="F160:F180" si="17">G160 + H160</f>
        <v>90</v>
      </c>
      <c r="G160" s="46">
        <v>0</v>
      </c>
      <c r="H160" s="46">
        <f>I160 + J160 + K160</f>
        <v>90</v>
      </c>
      <c r="I160" s="46"/>
      <c r="J160" s="46">
        <v>45</v>
      </c>
      <c r="K160" s="46">
        <v>45</v>
      </c>
    </row>
    <row r="161" spans="1:11" ht="30">
      <c r="A161" s="2"/>
      <c r="B161" s="7" t="s">
        <v>181</v>
      </c>
      <c r="C161" s="46">
        <v>0.47</v>
      </c>
      <c r="D161" s="46">
        <v>199.9</v>
      </c>
      <c r="E161" s="47" t="s">
        <v>67</v>
      </c>
      <c r="F161" s="46">
        <f t="shared" si="17"/>
        <v>199.9</v>
      </c>
      <c r="G161" s="46">
        <v>0</v>
      </c>
      <c r="H161" s="46">
        <f>I161 + J161 + K161</f>
        <v>199.9</v>
      </c>
      <c r="I161" s="46"/>
      <c r="J161" s="46"/>
      <c r="K161" s="46">
        <v>199.9</v>
      </c>
    </row>
    <row r="162" spans="1:11" ht="30">
      <c r="A162" s="2"/>
      <c r="B162" s="7" t="s">
        <v>182</v>
      </c>
      <c r="C162" s="46">
        <v>0.47</v>
      </c>
      <c r="D162" s="46">
        <v>199.8</v>
      </c>
      <c r="E162" s="47" t="s">
        <v>67</v>
      </c>
      <c r="F162" s="46">
        <f t="shared" si="17"/>
        <v>199.8</v>
      </c>
      <c r="G162" s="46">
        <v>0</v>
      </c>
      <c r="H162" s="46">
        <f>I162 + J162 + K162</f>
        <v>199.8</v>
      </c>
      <c r="I162" s="46"/>
      <c r="J162" s="46"/>
      <c r="K162" s="46">
        <v>199.8</v>
      </c>
    </row>
    <row r="163" spans="1:11" ht="30">
      <c r="A163" s="2"/>
      <c r="B163" s="7" t="s">
        <v>183</v>
      </c>
      <c r="C163" s="46">
        <v>0.2</v>
      </c>
      <c r="D163" s="46">
        <v>90</v>
      </c>
      <c r="E163" s="47" t="s">
        <v>68</v>
      </c>
      <c r="F163" s="46">
        <f t="shared" si="17"/>
        <v>90</v>
      </c>
      <c r="G163" s="46">
        <v>0</v>
      </c>
      <c r="H163" s="46">
        <f>I163 + J163 + K163</f>
        <v>90</v>
      </c>
      <c r="I163" s="46"/>
      <c r="J163" s="46">
        <v>45</v>
      </c>
      <c r="K163" s="46">
        <v>45</v>
      </c>
    </row>
    <row r="164" spans="1:11" ht="30">
      <c r="A164" s="2"/>
      <c r="B164" s="7" t="s">
        <v>184</v>
      </c>
      <c r="C164" s="46">
        <v>0.2</v>
      </c>
      <c r="D164" s="46">
        <v>90</v>
      </c>
      <c r="E164" s="47" t="s">
        <v>69</v>
      </c>
      <c r="F164" s="46">
        <f t="shared" si="17"/>
        <v>90</v>
      </c>
      <c r="G164" s="46">
        <v>0</v>
      </c>
      <c r="H164" s="46">
        <f>I164 + J164 + K164</f>
        <v>90</v>
      </c>
      <c r="I164" s="46"/>
      <c r="J164" s="46">
        <v>45</v>
      </c>
      <c r="K164" s="46">
        <v>45</v>
      </c>
    </row>
    <row r="165" spans="1:11" ht="30">
      <c r="A165" s="2"/>
      <c r="B165" s="7" t="s">
        <v>185</v>
      </c>
      <c r="C165" s="46">
        <v>0.35</v>
      </c>
      <c r="D165" s="46">
        <v>120</v>
      </c>
      <c r="E165" s="47" t="s">
        <v>70</v>
      </c>
      <c r="F165" s="46">
        <f t="shared" si="17"/>
        <v>120</v>
      </c>
      <c r="G165" s="46">
        <v>0</v>
      </c>
      <c r="H165" s="46">
        <v>120</v>
      </c>
      <c r="I165" s="46"/>
      <c r="J165" s="46"/>
      <c r="K165" s="46"/>
    </row>
    <row r="166" spans="1:11" ht="30">
      <c r="A166" s="2"/>
      <c r="B166" s="7" t="s">
        <v>186</v>
      </c>
      <c r="C166" s="46">
        <v>0.2</v>
      </c>
      <c r="D166" s="46">
        <v>105</v>
      </c>
      <c r="E166" s="47" t="s">
        <v>71</v>
      </c>
      <c r="F166" s="46">
        <f t="shared" si="17"/>
        <v>105</v>
      </c>
      <c r="G166" s="46">
        <v>0</v>
      </c>
      <c r="H166" s="46">
        <f t="shared" ref="H166:H180" si="18">I166 + J166 + K166</f>
        <v>105</v>
      </c>
      <c r="I166" s="46"/>
      <c r="J166" s="46">
        <v>45</v>
      </c>
      <c r="K166" s="46">
        <v>60</v>
      </c>
    </row>
    <row r="167" spans="1:11" ht="30">
      <c r="A167" s="2"/>
      <c r="B167" s="7" t="s">
        <v>187</v>
      </c>
      <c r="C167" s="46">
        <v>0.35</v>
      </c>
      <c r="D167" s="46">
        <v>120</v>
      </c>
      <c r="E167" s="47" t="s">
        <v>72</v>
      </c>
      <c r="F167" s="46">
        <f t="shared" si="17"/>
        <v>50</v>
      </c>
      <c r="G167" s="46">
        <v>0</v>
      </c>
      <c r="H167" s="46">
        <f t="shared" si="18"/>
        <v>50</v>
      </c>
      <c r="I167" s="46"/>
      <c r="J167" s="46"/>
      <c r="K167" s="46">
        <v>50</v>
      </c>
    </row>
    <row r="168" spans="1:11" ht="30">
      <c r="A168" s="2"/>
      <c r="B168" s="7" t="s">
        <v>188</v>
      </c>
      <c r="C168" s="46">
        <v>0.55000000000000004</v>
      </c>
      <c r="D168" s="46">
        <v>199.5</v>
      </c>
      <c r="E168" s="47" t="s">
        <v>73</v>
      </c>
      <c r="F168" s="46">
        <f t="shared" si="17"/>
        <v>199.5</v>
      </c>
      <c r="G168" s="46">
        <v>0</v>
      </c>
      <c r="H168" s="46">
        <f t="shared" si="18"/>
        <v>199.5</v>
      </c>
      <c r="I168" s="46"/>
      <c r="J168" s="46"/>
      <c r="K168" s="46">
        <v>199.5</v>
      </c>
    </row>
    <row r="169" spans="1:11" ht="30">
      <c r="A169" s="2"/>
      <c r="B169" s="7" t="s">
        <v>189</v>
      </c>
      <c r="C169" s="46">
        <v>0.12</v>
      </c>
      <c r="D169" s="46">
        <v>48</v>
      </c>
      <c r="E169" s="47" t="s">
        <v>73</v>
      </c>
      <c r="F169" s="46">
        <f t="shared" si="17"/>
        <v>48</v>
      </c>
      <c r="G169" s="46">
        <v>0</v>
      </c>
      <c r="H169" s="46">
        <f t="shared" si="18"/>
        <v>48</v>
      </c>
      <c r="I169" s="46"/>
      <c r="J169" s="46"/>
      <c r="K169" s="46">
        <v>48</v>
      </c>
    </row>
    <row r="170" spans="1:11" ht="30">
      <c r="A170" s="2"/>
      <c r="B170" s="7" t="s">
        <v>190</v>
      </c>
      <c r="C170" s="46">
        <v>0.28999999999999998</v>
      </c>
      <c r="D170" s="46">
        <v>149.9</v>
      </c>
      <c r="E170" s="47" t="s">
        <v>74</v>
      </c>
      <c r="F170" s="46">
        <f t="shared" si="17"/>
        <v>149.9</v>
      </c>
      <c r="G170" s="46">
        <v>0</v>
      </c>
      <c r="H170" s="46">
        <f t="shared" si="18"/>
        <v>149.9</v>
      </c>
      <c r="I170" s="46"/>
      <c r="J170" s="46"/>
      <c r="K170" s="46">
        <v>149.9</v>
      </c>
    </row>
    <row r="171" spans="1:11" ht="30">
      <c r="A171" s="2"/>
      <c r="B171" s="7" t="s">
        <v>191</v>
      </c>
      <c r="C171" s="46">
        <v>0.24</v>
      </c>
      <c r="D171" s="46">
        <v>99.9</v>
      </c>
      <c r="E171" s="47" t="s">
        <v>74</v>
      </c>
      <c r="F171" s="46">
        <f t="shared" si="17"/>
        <v>99.9</v>
      </c>
      <c r="G171" s="46">
        <v>0</v>
      </c>
      <c r="H171" s="46">
        <f t="shared" si="18"/>
        <v>99.9</v>
      </c>
      <c r="I171" s="46"/>
      <c r="J171" s="46"/>
      <c r="K171" s="46">
        <v>99.9</v>
      </c>
    </row>
    <row r="172" spans="1:11" ht="30">
      <c r="A172" s="2"/>
      <c r="B172" s="7" t="s">
        <v>192</v>
      </c>
      <c r="C172" s="46">
        <v>0.45</v>
      </c>
      <c r="D172" s="46">
        <v>199.9</v>
      </c>
      <c r="E172" s="47" t="s">
        <v>74</v>
      </c>
      <c r="F172" s="46">
        <f t="shared" si="17"/>
        <v>199.9</v>
      </c>
      <c r="G172" s="46">
        <v>0</v>
      </c>
      <c r="H172" s="46">
        <f t="shared" si="18"/>
        <v>199.9</v>
      </c>
      <c r="I172" s="46"/>
      <c r="J172" s="46"/>
      <c r="K172" s="46">
        <v>199.9</v>
      </c>
    </row>
    <row r="173" spans="1:11" ht="30">
      <c r="A173" s="2"/>
      <c r="B173" s="7" t="s">
        <v>193</v>
      </c>
      <c r="C173" s="46">
        <v>0.43</v>
      </c>
      <c r="D173" s="46">
        <v>199.8</v>
      </c>
      <c r="E173" s="47" t="s">
        <v>74</v>
      </c>
      <c r="F173" s="46">
        <f t="shared" si="17"/>
        <v>199.8</v>
      </c>
      <c r="G173" s="46">
        <v>0</v>
      </c>
      <c r="H173" s="46">
        <f t="shared" si="18"/>
        <v>199.8</v>
      </c>
      <c r="I173" s="46"/>
      <c r="J173" s="46"/>
      <c r="K173" s="46">
        <v>199.8</v>
      </c>
    </row>
    <row r="174" spans="1:11" ht="30">
      <c r="A174" s="2"/>
      <c r="B174" s="7" t="s">
        <v>194</v>
      </c>
      <c r="C174" s="46">
        <v>0.25</v>
      </c>
      <c r="D174" s="46">
        <v>99.756</v>
      </c>
      <c r="E174" s="47" t="s">
        <v>75</v>
      </c>
      <c r="F174" s="46">
        <f t="shared" si="17"/>
        <v>99.756</v>
      </c>
      <c r="G174" s="46">
        <v>0</v>
      </c>
      <c r="H174" s="46">
        <f t="shared" si="18"/>
        <v>99.756</v>
      </c>
      <c r="I174" s="46"/>
      <c r="J174" s="46"/>
      <c r="K174" s="46">
        <v>99.756</v>
      </c>
    </row>
    <row r="175" spans="1:11" ht="30">
      <c r="A175" s="2"/>
      <c r="B175" s="7" t="s">
        <v>195</v>
      </c>
      <c r="C175" s="46">
        <v>0.5</v>
      </c>
      <c r="D175" s="46">
        <v>199.98599999999999</v>
      </c>
      <c r="E175" s="47" t="s">
        <v>75</v>
      </c>
      <c r="F175" s="46">
        <f t="shared" si="17"/>
        <v>199.98599999999999</v>
      </c>
      <c r="G175" s="46">
        <v>0</v>
      </c>
      <c r="H175" s="46">
        <f t="shared" si="18"/>
        <v>199.98599999999999</v>
      </c>
      <c r="I175" s="46"/>
      <c r="J175" s="46"/>
      <c r="K175" s="46">
        <v>199.98599999999999</v>
      </c>
    </row>
    <row r="176" spans="1:11" ht="30">
      <c r="A176" s="2"/>
      <c r="B176" s="7" t="s">
        <v>196</v>
      </c>
      <c r="C176" s="46">
        <v>0.25</v>
      </c>
      <c r="D176" s="46">
        <v>95.004000000000005</v>
      </c>
      <c r="E176" s="47" t="s">
        <v>75</v>
      </c>
      <c r="F176" s="46">
        <f t="shared" si="17"/>
        <v>95.004000000000005</v>
      </c>
      <c r="G176" s="46">
        <v>0</v>
      </c>
      <c r="H176" s="46">
        <f t="shared" si="18"/>
        <v>95.004000000000005</v>
      </c>
      <c r="I176" s="46"/>
      <c r="J176" s="46"/>
      <c r="K176" s="46">
        <v>95.004000000000005</v>
      </c>
    </row>
    <row r="177" spans="1:11" ht="30">
      <c r="A177" s="2"/>
      <c r="B177" s="7" t="s">
        <v>197</v>
      </c>
      <c r="C177" s="46">
        <v>0.4</v>
      </c>
      <c r="D177" s="46">
        <v>171.006</v>
      </c>
      <c r="E177" s="47" t="s">
        <v>75</v>
      </c>
      <c r="F177" s="46">
        <f t="shared" si="17"/>
        <v>171.006</v>
      </c>
      <c r="G177" s="46">
        <v>0</v>
      </c>
      <c r="H177" s="46">
        <f t="shared" si="18"/>
        <v>171.006</v>
      </c>
      <c r="I177" s="46"/>
      <c r="J177" s="46"/>
      <c r="K177" s="46">
        <v>171.006</v>
      </c>
    </row>
    <row r="178" spans="1:11">
      <c r="A178" s="2"/>
      <c r="B178" s="7" t="s">
        <v>210</v>
      </c>
      <c r="C178" s="46">
        <v>0.32</v>
      </c>
      <c r="D178" s="46">
        <v>614.16800000000001</v>
      </c>
      <c r="E178" s="47" t="s">
        <v>76</v>
      </c>
      <c r="F178" s="46">
        <f t="shared" si="17"/>
        <v>307.16800000000001</v>
      </c>
      <c r="G178" s="46">
        <v>0</v>
      </c>
      <c r="H178" s="46">
        <f t="shared" si="18"/>
        <v>307.16800000000001</v>
      </c>
      <c r="I178" s="46"/>
      <c r="J178" s="46"/>
      <c r="K178" s="46">
        <v>307.16800000000001</v>
      </c>
    </row>
    <row r="179" spans="1:11">
      <c r="A179" s="2"/>
      <c r="B179" s="7" t="s">
        <v>211</v>
      </c>
      <c r="C179" s="46">
        <v>0.25</v>
      </c>
      <c r="D179" s="46">
        <v>451.13900000000001</v>
      </c>
      <c r="E179" s="47" t="s">
        <v>76</v>
      </c>
      <c r="F179" s="46">
        <f t="shared" si="17"/>
        <v>225.63900000000001</v>
      </c>
      <c r="G179" s="46">
        <v>0</v>
      </c>
      <c r="H179" s="46">
        <f t="shared" si="18"/>
        <v>225.63900000000001</v>
      </c>
      <c r="I179" s="46"/>
      <c r="J179" s="46"/>
      <c r="K179" s="46">
        <v>225.63900000000001</v>
      </c>
    </row>
    <row r="180" spans="1:11">
      <c r="A180" s="2"/>
      <c r="B180" s="7" t="s">
        <v>212</v>
      </c>
      <c r="C180" s="46">
        <v>0.7</v>
      </c>
      <c r="D180" s="46">
        <v>1494.684</v>
      </c>
      <c r="E180" s="47" t="s">
        <v>76</v>
      </c>
      <c r="F180" s="46">
        <f t="shared" si="17"/>
        <v>750.68399999999997</v>
      </c>
      <c r="G180" s="46">
        <v>0</v>
      </c>
      <c r="H180" s="46">
        <f t="shared" si="18"/>
        <v>750.68399999999997</v>
      </c>
      <c r="I180" s="46"/>
      <c r="J180" s="46"/>
      <c r="K180" s="46">
        <v>750.68399999999997</v>
      </c>
    </row>
    <row r="181" spans="1:11" s="29" customFormat="1" ht="14.25">
      <c r="A181" s="30"/>
      <c r="B181" s="27" t="s">
        <v>22</v>
      </c>
      <c r="C181" s="28">
        <f>C182</f>
        <v>0.27</v>
      </c>
      <c r="D181" s="28"/>
      <c r="E181" s="26"/>
      <c r="F181" s="28">
        <f>SUM(F182)</f>
        <v>297</v>
      </c>
      <c r="G181" s="28">
        <f>SUM(G182)</f>
        <v>297</v>
      </c>
      <c r="H181" s="28">
        <f>SUM(H182)</f>
        <v>0</v>
      </c>
      <c r="I181" s="28"/>
      <c r="J181" s="28"/>
      <c r="K181" s="28"/>
    </row>
    <row r="182" spans="1:11" s="20" customFormat="1" ht="30">
      <c r="A182" s="18"/>
      <c r="B182" s="43" t="s">
        <v>289</v>
      </c>
      <c r="C182" s="14">
        <v>0.27</v>
      </c>
      <c r="D182" s="14">
        <v>297</v>
      </c>
      <c r="E182" s="19" t="s">
        <v>321</v>
      </c>
      <c r="F182" s="46">
        <f>G182 + H182</f>
        <v>297</v>
      </c>
      <c r="G182" s="14">
        <v>297</v>
      </c>
      <c r="H182" s="46">
        <f>I182 + J182 + K182</f>
        <v>0</v>
      </c>
      <c r="I182" s="14"/>
      <c r="J182" s="14"/>
      <c r="K182" s="14"/>
    </row>
    <row r="183" spans="1:11" s="29" customFormat="1" ht="14.25">
      <c r="A183" s="30"/>
      <c r="B183" s="27" t="s">
        <v>23</v>
      </c>
      <c r="C183" s="28">
        <f>SUM(C184:C187)</f>
        <v>3.5</v>
      </c>
      <c r="D183" s="28"/>
      <c r="E183" s="26"/>
      <c r="F183" s="28">
        <f>SUM(F184:F187)</f>
        <v>1300</v>
      </c>
      <c r="G183" s="28">
        <f>SUM(G184:G187)</f>
        <v>500</v>
      </c>
      <c r="H183" s="28">
        <f>SUM(H184:H187)</f>
        <v>800</v>
      </c>
      <c r="I183" s="28"/>
      <c r="J183" s="28"/>
      <c r="K183" s="28"/>
    </row>
    <row r="184" spans="1:11" s="20" customFormat="1" ht="30">
      <c r="A184" s="18"/>
      <c r="B184" s="43" t="s">
        <v>118</v>
      </c>
      <c r="C184" s="14">
        <v>1.6</v>
      </c>
      <c r="D184" s="14">
        <v>1500</v>
      </c>
      <c r="E184" s="19" t="s">
        <v>319</v>
      </c>
      <c r="F184" s="46">
        <f>G184 + H184</f>
        <v>500</v>
      </c>
      <c r="G184" s="14">
        <v>500</v>
      </c>
      <c r="H184" s="46">
        <f>I184 + J184 + K184</f>
        <v>0</v>
      </c>
      <c r="I184" s="14"/>
      <c r="J184" s="14"/>
      <c r="K184" s="14"/>
    </row>
    <row r="185" spans="1:11" s="20" customFormat="1" ht="30">
      <c r="A185" s="18"/>
      <c r="B185" s="43" t="s">
        <v>316</v>
      </c>
      <c r="C185" s="14">
        <v>0.9</v>
      </c>
      <c r="D185" s="14">
        <v>647.21</v>
      </c>
      <c r="E185" s="19" t="s">
        <v>319</v>
      </c>
      <c r="F185" s="46">
        <f>G185 + H185</f>
        <v>300</v>
      </c>
      <c r="G185" s="14">
        <v>0</v>
      </c>
      <c r="H185" s="46">
        <v>300</v>
      </c>
      <c r="I185" s="14"/>
      <c r="J185" s="14"/>
      <c r="K185" s="14"/>
    </row>
    <row r="186" spans="1:11" s="20" customFormat="1" ht="30">
      <c r="A186" s="18"/>
      <c r="B186" s="43" t="s">
        <v>317</v>
      </c>
      <c r="C186" s="14">
        <v>0.35</v>
      </c>
      <c r="D186" s="14">
        <v>350</v>
      </c>
      <c r="E186" s="19" t="s">
        <v>320</v>
      </c>
      <c r="F186" s="46">
        <f>G186 + H186</f>
        <v>200</v>
      </c>
      <c r="G186" s="14">
        <v>0</v>
      </c>
      <c r="H186" s="46">
        <v>200</v>
      </c>
      <c r="I186" s="14"/>
      <c r="J186" s="14"/>
      <c r="K186" s="14"/>
    </row>
    <row r="187" spans="1:11" s="20" customFormat="1">
      <c r="A187" s="18"/>
      <c r="B187" s="43" t="s">
        <v>318</v>
      </c>
      <c r="C187" s="14">
        <v>0.65</v>
      </c>
      <c r="D187" s="14">
        <v>650</v>
      </c>
      <c r="E187" s="19" t="s">
        <v>319</v>
      </c>
      <c r="F187" s="46">
        <f>G187 + H187</f>
        <v>300</v>
      </c>
      <c r="G187" s="14">
        <v>0</v>
      </c>
      <c r="H187" s="46">
        <v>300</v>
      </c>
      <c r="I187" s="14"/>
      <c r="J187" s="14"/>
      <c r="K187" s="14"/>
    </row>
    <row r="188" spans="1:11" s="29" customFormat="1" ht="14.25">
      <c r="A188" s="30"/>
      <c r="B188" s="27" t="s">
        <v>24</v>
      </c>
      <c r="C188" s="28">
        <f>SUM(C189:C192)</f>
        <v>3.8550000000000004</v>
      </c>
      <c r="D188" s="28"/>
      <c r="E188" s="26"/>
      <c r="F188" s="28">
        <f>SUM(F189:F192)</f>
        <v>1500</v>
      </c>
      <c r="G188" s="28">
        <f>SUM(G189:G192)</f>
        <v>0</v>
      </c>
      <c r="H188" s="28">
        <f>SUM(H189:H192)</f>
        <v>1500</v>
      </c>
      <c r="I188" s="28"/>
      <c r="J188" s="28"/>
      <c r="K188" s="28"/>
    </row>
    <row r="189" spans="1:11" ht="45">
      <c r="A189" s="2"/>
      <c r="B189" s="7" t="s">
        <v>290</v>
      </c>
      <c r="C189" s="46">
        <v>0.87</v>
      </c>
      <c r="D189" s="46">
        <v>1341.145</v>
      </c>
      <c r="E189" s="47" t="s">
        <v>54</v>
      </c>
      <c r="F189" s="46">
        <f>G189 + H189</f>
        <v>500</v>
      </c>
      <c r="G189" s="46">
        <v>0</v>
      </c>
      <c r="H189" s="46">
        <v>500</v>
      </c>
      <c r="I189" s="46"/>
      <c r="J189" s="46">
        <v>150</v>
      </c>
      <c r="K189" s="46"/>
    </row>
    <row r="190" spans="1:11" ht="30">
      <c r="A190" s="2"/>
      <c r="B190" s="7" t="s">
        <v>49</v>
      </c>
      <c r="C190" s="46">
        <v>1.1299999999999999</v>
      </c>
      <c r="D190" s="46">
        <v>3370.3960000000002</v>
      </c>
      <c r="E190" s="47" t="s">
        <v>50</v>
      </c>
      <c r="F190" s="46">
        <f>G190 + H190</f>
        <v>500</v>
      </c>
      <c r="G190" s="46">
        <v>0</v>
      </c>
      <c r="H190" s="46">
        <v>500</v>
      </c>
      <c r="I190" s="46"/>
      <c r="J190" s="46">
        <v>375</v>
      </c>
      <c r="K190" s="46"/>
    </row>
    <row r="191" spans="1:11" ht="45">
      <c r="A191" s="2"/>
      <c r="B191" s="7" t="s">
        <v>291</v>
      </c>
      <c r="C191" s="46">
        <v>1.36</v>
      </c>
      <c r="D191" s="46">
        <v>199.49700000000001</v>
      </c>
      <c r="E191" s="47" t="s">
        <v>51</v>
      </c>
      <c r="F191" s="46">
        <f>G191 + H191</f>
        <v>100</v>
      </c>
      <c r="G191" s="46">
        <v>0</v>
      </c>
      <c r="H191" s="46">
        <v>100</v>
      </c>
      <c r="I191" s="46"/>
      <c r="J191" s="46"/>
      <c r="K191" s="46">
        <v>80</v>
      </c>
    </row>
    <row r="192" spans="1:11" ht="45">
      <c r="A192" s="2"/>
      <c r="B192" s="7" t="s">
        <v>292</v>
      </c>
      <c r="C192" s="46">
        <v>0.495</v>
      </c>
      <c r="D192" s="46" t="s">
        <v>52</v>
      </c>
      <c r="E192" s="47" t="s">
        <v>53</v>
      </c>
      <c r="F192" s="46">
        <f>G192 + H192</f>
        <v>400</v>
      </c>
      <c r="G192" s="46">
        <v>0</v>
      </c>
      <c r="H192" s="46">
        <v>400</v>
      </c>
      <c r="I192" s="46"/>
      <c r="J192" s="46"/>
      <c r="K192" s="46">
        <v>149.9</v>
      </c>
    </row>
    <row r="193" spans="1:11" s="29" customFormat="1" ht="14.25">
      <c r="A193" s="30"/>
      <c r="B193" s="27" t="s">
        <v>25</v>
      </c>
      <c r="C193" s="28">
        <f>SUM(C194:C202)</f>
        <v>23.63</v>
      </c>
      <c r="D193" s="28"/>
      <c r="E193" s="26"/>
      <c r="F193" s="28">
        <f>SUM(F194:F202)</f>
        <v>3353.5</v>
      </c>
      <c r="G193" s="28">
        <f>SUM(G194:G202)</f>
        <v>0</v>
      </c>
      <c r="H193" s="28">
        <f>SUM(H194:H202)</f>
        <v>3353.5</v>
      </c>
      <c r="I193" s="28"/>
      <c r="J193" s="28"/>
      <c r="K193" s="28"/>
    </row>
    <row r="194" spans="1:11" ht="30">
      <c r="A194" s="2"/>
      <c r="B194" s="7" t="s">
        <v>293</v>
      </c>
      <c r="C194" s="46">
        <v>1.2</v>
      </c>
      <c r="D194" s="46" t="s">
        <v>85</v>
      </c>
      <c r="E194" s="47" t="s">
        <v>88</v>
      </c>
      <c r="F194" s="46">
        <f t="shared" ref="F194:F202" si="19">G194 + H194</f>
        <v>400</v>
      </c>
      <c r="G194" s="46">
        <v>0</v>
      </c>
      <c r="H194" s="46">
        <f t="shared" ref="H194:H202" si="20">I194 + J194 + K194</f>
        <v>400</v>
      </c>
      <c r="I194" s="46"/>
      <c r="J194" s="46"/>
      <c r="K194" s="46">
        <v>400</v>
      </c>
    </row>
    <row r="195" spans="1:11" ht="30">
      <c r="A195" s="2"/>
      <c r="B195" s="7" t="s">
        <v>294</v>
      </c>
      <c r="C195" s="46">
        <v>0.8</v>
      </c>
      <c r="D195" s="46" t="s">
        <v>86</v>
      </c>
      <c r="E195" s="47" t="s">
        <v>88</v>
      </c>
      <c r="F195" s="46">
        <f t="shared" si="19"/>
        <v>400</v>
      </c>
      <c r="G195" s="46">
        <v>0</v>
      </c>
      <c r="H195" s="46">
        <f t="shared" si="20"/>
        <v>400</v>
      </c>
      <c r="I195" s="46"/>
      <c r="J195" s="46"/>
      <c r="K195" s="46">
        <v>400</v>
      </c>
    </row>
    <row r="196" spans="1:11" ht="30">
      <c r="A196" s="2"/>
      <c r="B196" s="7" t="s">
        <v>295</v>
      </c>
      <c r="C196" s="46">
        <v>0.6</v>
      </c>
      <c r="D196" s="46" t="s">
        <v>87</v>
      </c>
      <c r="E196" s="47" t="s">
        <v>89</v>
      </c>
      <c r="F196" s="46">
        <f t="shared" si="19"/>
        <v>400</v>
      </c>
      <c r="G196" s="46">
        <v>0</v>
      </c>
      <c r="H196" s="46">
        <f t="shared" si="20"/>
        <v>400</v>
      </c>
      <c r="I196" s="46"/>
      <c r="J196" s="46"/>
      <c r="K196" s="46">
        <v>400</v>
      </c>
    </row>
    <row r="197" spans="1:11" ht="30">
      <c r="A197" s="2"/>
      <c r="B197" s="7" t="s">
        <v>90</v>
      </c>
      <c r="C197" s="46">
        <v>0.8</v>
      </c>
      <c r="D197" s="46" t="s">
        <v>86</v>
      </c>
      <c r="E197" s="47" t="s">
        <v>89</v>
      </c>
      <c r="F197" s="46">
        <f t="shared" si="19"/>
        <v>500</v>
      </c>
      <c r="G197" s="46">
        <v>0</v>
      </c>
      <c r="H197" s="46">
        <f t="shared" si="20"/>
        <v>500</v>
      </c>
      <c r="I197" s="46"/>
      <c r="J197" s="46"/>
      <c r="K197" s="46">
        <v>500</v>
      </c>
    </row>
    <row r="198" spans="1:11" ht="30">
      <c r="A198" s="2"/>
      <c r="B198" s="7" t="s">
        <v>79</v>
      </c>
      <c r="C198" s="46">
        <v>10.5</v>
      </c>
      <c r="D198" s="46">
        <v>31.5</v>
      </c>
      <c r="E198" s="47" t="s">
        <v>296</v>
      </c>
      <c r="F198" s="46">
        <f t="shared" si="19"/>
        <v>400</v>
      </c>
      <c r="G198" s="46">
        <v>0</v>
      </c>
      <c r="H198" s="46">
        <f t="shared" si="20"/>
        <v>400</v>
      </c>
      <c r="I198" s="46"/>
      <c r="J198" s="46"/>
      <c r="K198" s="46">
        <v>400</v>
      </c>
    </row>
    <row r="199" spans="1:11" ht="30">
      <c r="A199" s="2"/>
      <c r="B199" s="7" t="s">
        <v>81</v>
      </c>
      <c r="C199" s="46">
        <v>4</v>
      </c>
      <c r="D199" s="46">
        <v>850</v>
      </c>
      <c r="E199" s="47" t="s">
        <v>296</v>
      </c>
      <c r="F199" s="46">
        <f t="shared" si="19"/>
        <v>150</v>
      </c>
      <c r="G199" s="46">
        <v>0</v>
      </c>
      <c r="H199" s="46">
        <f t="shared" si="20"/>
        <v>150</v>
      </c>
      <c r="I199" s="46"/>
      <c r="J199" s="46"/>
      <c r="K199" s="46">
        <v>150</v>
      </c>
    </row>
    <row r="200" spans="1:11" ht="30">
      <c r="A200" s="2"/>
      <c r="B200" s="7" t="s">
        <v>82</v>
      </c>
      <c r="C200" s="46">
        <v>2.8</v>
      </c>
      <c r="D200" s="46">
        <v>520</v>
      </c>
      <c r="E200" s="47" t="s">
        <v>296</v>
      </c>
      <c r="F200" s="46">
        <f t="shared" si="19"/>
        <v>120</v>
      </c>
      <c r="G200" s="46">
        <v>0</v>
      </c>
      <c r="H200" s="46">
        <f t="shared" si="20"/>
        <v>120</v>
      </c>
      <c r="I200" s="46"/>
      <c r="J200" s="46"/>
      <c r="K200" s="46">
        <v>120</v>
      </c>
    </row>
    <row r="201" spans="1:11" ht="30">
      <c r="A201" s="2"/>
      <c r="B201" s="7" t="s">
        <v>83</v>
      </c>
      <c r="C201" s="46">
        <v>2.6</v>
      </c>
      <c r="D201" s="46">
        <v>800</v>
      </c>
      <c r="E201" s="47" t="s">
        <v>296</v>
      </c>
      <c r="F201" s="46">
        <f t="shared" si="19"/>
        <v>200</v>
      </c>
      <c r="G201" s="46">
        <v>0</v>
      </c>
      <c r="H201" s="46">
        <f t="shared" si="20"/>
        <v>200</v>
      </c>
      <c r="I201" s="46"/>
      <c r="J201" s="46"/>
      <c r="K201" s="46">
        <v>200</v>
      </c>
    </row>
    <row r="202" spans="1:11" ht="30">
      <c r="A202" s="2"/>
      <c r="B202" s="7" t="s">
        <v>91</v>
      </c>
      <c r="C202" s="46">
        <v>0.33</v>
      </c>
      <c r="D202" s="46">
        <v>783.5</v>
      </c>
      <c r="E202" s="47" t="s">
        <v>296</v>
      </c>
      <c r="F202" s="46">
        <f t="shared" si="19"/>
        <v>783.5</v>
      </c>
      <c r="G202" s="46">
        <v>0</v>
      </c>
      <c r="H202" s="46">
        <f t="shared" si="20"/>
        <v>783.5</v>
      </c>
      <c r="I202" s="46"/>
      <c r="J202" s="46"/>
      <c r="K202" s="46">
        <v>783.5</v>
      </c>
    </row>
    <row r="203" spans="1:11" s="29" customFormat="1" ht="14.25">
      <c r="A203" s="30"/>
      <c r="B203" s="27" t="s">
        <v>84</v>
      </c>
      <c r="C203" s="28">
        <f>SUM(C204:C214)</f>
        <v>9.49</v>
      </c>
      <c r="D203" s="28"/>
      <c r="E203" s="26"/>
      <c r="F203" s="28">
        <f>SUM(F204:F214)</f>
        <v>3592.6782000000003</v>
      </c>
      <c r="G203" s="28">
        <f>SUM(G204:G214)</f>
        <v>1225</v>
      </c>
      <c r="H203" s="28">
        <f>SUM(H204:H214)</f>
        <v>2367.6782000000003</v>
      </c>
      <c r="I203" s="28"/>
      <c r="J203" s="28"/>
      <c r="K203" s="28"/>
    </row>
    <row r="204" spans="1:11" ht="30">
      <c r="A204" s="1"/>
      <c r="B204" s="7" t="s">
        <v>103</v>
      </c>
      <c r="C204" s="46">
        <v>3</v>
      </c>
      <c r="D204" s="46">
        <v>6060.6760000000004</v>
      </c>
      <c r="E204" s="47" t="s">
        <v>117</v>
      </c>
      <c r="F204" s="46">
        <f t="shared" ref="F204:F214" si="21">G204 + H204</f>
        <v>1225</v>
      </c>
      <c r="G204" s="46">
        <v>1225</v>
      </c>
      <c r="H204" s="46">
        <f t="shared" ref="H204:H214" si="22">I204 + J204 + K204</f>
        <v>0</v>
      </c>
      <c r="I204" s="46"/>
      <c r="J204" s="46"/>
      <c r="K204" s="46"/>
    </row>
    <row r="205" spans="1:11" ht="30">
      <c r="A205" s="2"/>
      <c r="B205" s="7" t="s">
        <v>104</v>
      </c>
      <c r="C205" s="46">
        <v>0.15</v>
      </c>
      <c r="D205" s="46">
        <v>210</v>
      </c>
      <c r="E205" s="47" t="s">
        <v>111</v>
      </c>
      <c r="F205" s="46">
        <f t="shared" si="21"/>
        <v>70</v>
      </c>
      <c r="G205" s="46">
        <v>0</v>
      </c>
      <c r="H205" s="46">
        <f t="shared" si="22"/>
        <v>70</v>
      </c>
      <c r="I205" s="46"/>
      <c r="J205" s="46"/>
      <c r="K205" s="46">
        <v>70</v>
      </c>
    </row>
    <row r="206" spans="1:11" ht="30">
      <c r="A206" s="2"/>
      <c r="B206" s="7" t="s">
        <v>297</v>
      </c>
      <c r="C206" s="46">
        <v>0.3</v>
      </c>
      <c r="D206" s="46">
        <v>420</v>
      </c>
      <c r="E206" s="47" t="s">
        <v>111</v>
      </c>
      <c r="F206" s="46">
        <f t="shared" si="21"/>
        <v>100</v>
      </c>
      <c r="G206" s="46">
        <v>0</v>
      </c>
      <c r="H206" s="46">
        <f t="shared" si="22"/>
        <v>100</v>
      </c>
      <c r="I206" s="46"/>
      <c r="J206" s="46"/>
      <c r="K206" s="46">
        <v>100</v>
      </c>
    </row>
    <row r="207" spans="1:11" ht="30">
      <c r="A207" s="2"/>
      <c r="B207" s="7" t="s">
        <v>298</v>
      </c>
      <c r="C207" s="46">
        <v>0.755</v>
      </c>
      <c r="D207" s="46">
        <v>1497.546</v>
      </c>
      <c r="E207" s="47" t="s">
        <v>111</v>
      </c>
      <c r="F207" s="46">
        <f t="shared" si="21"/>
        <v>497</v>
      </c>
      <c r="G207" s="46">
        <v>0</v>
      </c>
      <c r="H207" s="46">
        <f t="shared" si="22"/>
        <v>497</v>
      </c>
      <c r="I207" s="46"/>
      <c r="J207" s="46"/>
      <c r="K207" s="46">
        <v>497</v>
      </c>
    </row>
    <row r="208" spans="1:11" ht="30">
      <c r="A208" s="2"/>
      <c r="B208" s="7" t="s">
        <v>299</v>
      </c>
      <c r="C208" s="46">
        <v>0.65</v>
      </c>
      <c r="D208" s="46">
        <v>750</v>
      </c>
      <c r="E208" s="47" t="s">
        <v>111</v>
      </c>
      <c r="F208" s="46">
        <f t="shared" si="21"/>
        <v>200</v>
      </c>
      <c r="G208" s="46">
        <v>0</v>
      </c>
      <c r="H208" s="46">
        <f t="shared" si="22"/>
        <v>200</v>
      </c>
      <c r="I208" s="46"/>
      <c r="J208" s="46"/>
      <c r="K208" s="46">
        <v>200</v>
      </c>
    </row>
    <row r="209" spans="1:11" ht="30">
      <c r="A209" s="2"/>
      <c r="B209" s="7" t="s">
        <v>105</v>
      </c>
      <c r="C209" s="46">
        <v>0.25</v>
      </c>
      <c r="D209" s="46">
        <v>250</v>
      </c>
      <c r="E209" s="47" t="s">
        <v>112</v>
      </c>
      <c r="F209" s="46">
        <f t="shared" si="21"/>
        <v>50</v>
      </c>
      <c r="G209" s="46">
        <v>0</v>
      </c>
      <c r="H209" s="46">
        <f t="shared" si="22"/>
        <v>50</v>
      </c>
      <c r="I209" s="46"/>
      <c r="J209" s="46"/>
      <c r="K209" s="46">
        <v>50</v>
      </c>
    </row>
    <row r="210" spans="1:11" ht="30">
      <c r="A210" s="2"/>
      <c r="B210" s="7" t="s">
        <v>106</v>
      </c>
      <c r="C210" s="46">
        <v>0.63400000000000001</v>
      </c>
      <c r="D210" s="46">
        <v>1495.288</v>
      </c>
      <c r="E210" s="47" t="s">
        <v>113</v>
      </c>
      <c r="F210" s="46">
        <f t="shared" si="21"/>
        <v>200</v>
      </c>
      <c r="G210" s="46">
        <v>0</v>
      </c>
      <c r="H210" s="46">
        <f t="shared" si="22"/>
        <v>200</v>
      </c>
      <c r="I210" s="46"/>
      <c r="J210" s="46"/>
      <c r="K210" s="46">
        <v>200</v>
      </c>
    </row>
    <row r="211" spans="1:11" ht="30">
      <c r="A211" s="2"/>
      <c r="B211" s="7" t="s">
        <v>107</v>
      </c>
      <c r="C211" s="46">
        <v>0.55100000000000005</v>
      </c>
      <c r="D211" s="46">
        <v>646.20699999999999</v>
      </c>
      <c r="E211" s="47" t="s">
        <v>114</v>
      </c>
      <c r="F211" s="46">
        <f t="shared" si="21"/>
        <v>225.75700000000001</v>
      </c>
      <c r="G211" s="46">
        <v>0</v>
      </c>
      <c r="H211" s="46">
        <f t="shared" si="22"/>
        <v>225.75700000000001</v>
      </c>
      <c r="I211" s="46"/>
      <c r="J211" s="46"/>
      <c r="K211" s="46">
        <v>225.75700000000001</v>
      </c>
    </row>
    <row r="212" spans="1:11" ht="30">
      <c r="A212" s="2"/>
      <c r="B212" s="7" t="s">
        <v>108</v>
      </c>
      <c r="C212" s="46">
        <v>1</v>
      </c>
      <c r="D212" s="46">
        <v>1161.3889999999999</v>
      </c>
      <c r="E212" s="47" t="s">
        <v>114</v>
      </c>
      <c r="F212" s="46">
        <f t="shared" si="21"/>
        <v>724.9212</v>
      </c>
      <c r="G212" s="46">
        <v>0</v>
      </c>
      <c r="H212" s="46">
        <f t="shared" si="22"/>
        <v>724.9212</v>
      </c>
      <c r="I212" s="46"/>
      <c r="J212" s="46"/>
      <c r="K212" s="46">
        <v>724.9212</v>
      </c>
    </row>
    <row r="213" spans="1:11" ht="30">
      <c r="A213" s="2"/>
      <c r="B213" s="7" t="s">
        <v>109</v>
      </c>
      <c r="C213" s="46">
        <v>1</v>
      </c>
      <c r="D213" s="46">
        <v>1499.998</v>
      </c>
      <c r="E213" s="47" t="s">
        <v>115</v>
      </c>
      <c r="F213" s="46">
        <f t="shared" si="21"/>
        <v>200</v>
      </c>
      <c r="G213" s="46">
        <v>0</v>
      </c>
      <c r="H213" s="46">
        <f t="shared" si="22"/>
        <v>200</v>
      </c>
      <c r="I213" s="46"/>
      <c r="J213" s="46"/>
      <c r="K213" s="46">
        <v>200</v>
      </c>
    </row>
    <row r="214" spans="1:11" ht="30">
      <c r="A214" s="2"/>
      <c r="B214" s="7" t="s">
        <v>110</v>
      </c>
      <c r="C214" s="46">
        <v>1.2</v>
      </c>
      <c r="D214" s="46">
        <v>2100</v>
      </c>
      <c r="E214" s="47" t="s">
        <v>116</v>
      </c>
      <c r="F214" s="46">
        <f t="shared" si="21"/>
        <v>100</v>
      </c>
      <c r="G214" s="46">
        <v>0</v>
      </c>
      <c r="H214" s="46">
        <f t="shared" si="22"/>
        <v>100</v>
      </c>
      <c r="I214" s="46"/>
      <c r="J214" s="46"/>
      <c r="K214" s="46">
        <v>100</v>
      </c>
    </row>
    <row r="215" spans="1:11" s="29" customFormat="1" ht="14.25">
      <c r="A215" s="30"/>
      <c r="B215" s="27" t="s">
        <v>27</v>
      </c>
      <c r="C215" s="28">
        <f>SUM(C216:C232)</f>
        <v>9.1510000000000016</v>
      </c>
      <c r="D215" s="28"/>
      <c r="E215" s="26"/>
      <c r="F215" s="28">
        <f t="shared" ref="F215:K215" si="23">SUM(F216:F232)</f>
        <v>2600</v>
      </c>
      <c r="G215" s="28">
        <f t="shared" si="23"/>
        <v>0</v>
      </c>
      <c r="H215" s="28">
        <f t="shared" si="23"/>
        <v>2600</v>
      </c>
      <c r="I215" s="28">
        <f t="shared" si="23"/>
        <v>0</v>
      </c>
      <c r="J215" s="28">
        <f t="shared" si="23"/>
        <v>0</v>
      </c>
      <c r="K215" s="28">
        <f t="shared" si="23"/>
        <v>0</v>
      </c>
    </row>
    <row r="216" spans="1:11" ht="30">
      <c r="A216" s="2"/>
      <c r="B216" s="7" t="s">
        <v>300</v>
      </c>
      <c r="C216" s="46">
        <v>0.27500000000000002</v>
      </c>
      <c r="D216" s="46">
        <v>499.93200000000002</v>
      </c>
      <c r="E216" s="47" t="s">
        <v>119</v>
      </c>
      <c r="F216" s="46">
        <f t="shared" ref="F216:F232" si="24">G216 + H216</f>
        <v>200</v>
      </c>
      <c r="G216" s="46">
        <v>0</v>
      </c>
      <c r="H216" s="46">
        <v>200</v>
      </c>
      <c r="I216" s="46"/>
      <c r="J216" s="46"/>
      <c r="K216" s="46"/>
    </row>
    <row r="217" spans="1:11" ht="30">
      <c r="A217" s="2"/>
      <c r="B217" s="7" t="s">
        <v>166</v>
      </c>
      <c r="C217" s="46">
        <v>0.31</v>
      </c>
      <c r="D217" s="46">
        <v>136.5</v>
      </c>
      <c r="E217" s="47" t="s">
        <v>119</v>
      </c>
      <c r="F217" s="46">
        <f t="shared" si="24"/>
        <v>100</v>
      </c>
      <c r="G217" s="46">
        <v>0</v>
      </c>
      <c r="H217" s="46">
        <v>100</v>
      </c>
      <c r="I217" s="46"/>
      <c r="J217" s="46"/>
      <c r="K217" s="46"/>
    </row>
    <row r="218" spans="1:11" ht="30">
      <c r="A218" s="2"/>
      <c r="B218" s="7" t="s">
        <v>198</v>
      </c>
      <c r="C218" s="46">
        <v>0.15</v>
      </c>
      <c r="D218" s="46">
        <v>114.214</v>
      </c>
      <c r="E218" s="47" t="s">
        <v>121</v>
      </c>
      <c r="F218" s="46">
        <f t="shared" si="24"/>
        <v>100</v>
      </c>
      <c r="G218" s="46">
        <v>0</v>
      </c>
      <c r="H218" s="46">
        <v>100</v>
      </c>
      <c r="I218" s="46"/>
      <c r="J218" s="46"/>
      <c r="K218" s="46"/>
    </row>
    <row r="219" spans="1:11" ht="30">
      <c r="A219" s="2"/>
      <c r="B219" s="7" t="s">
        <v>199</v>
      </c>
      <c r="C219" s="46">
        <v>0.28000000000000003</v>
      </c>
      <c r="D219" s="46">
        <v>169.35599999999999</v>
      </c>
      <c r="E219" s="47" t="s">
        <v>121</v>
      </c>
      <c r="F219" s="46">
        <f t="shared" si="24"/>
        <v>100</v>
      </c>
      <c r="G219" s="46">
        <v>0</v>
      </c>
      <c r="H219" s="46">
        <v>100</v>
      </c>
      <c r="I219" s="46"/>
      <c r="J219" s="46"/>
      <c r="K219" s="46"/>
    </row>
    <row r="220" spans="1:11" ht="30">
      <c r="A220" s="2"/>
      <c r="B220" s="7" t="s">
        <v>301</v>
      </c>
      <c r="C220" s="46">
        <v>0.40799999999999997</v>
      </c>
      <c r="D220" s="46">
        <v>155.67699999999999</v>
      </c>
      <c r="E220" s="47" t="s">
        <v>121</v>
      </c>
      <c r="F220" s="46">
        <f t="shared" si="24"/>
        <v>100</v>
      </c>
      <c r="G220" s="46">
        <v>0</v>
      </c>
      <c r="H220" s="46">
        <v>100</v>
      </c>
      <c r="I220" s="46"/>
      <c r="J220" s="46"/>
      <c r="K220" s="46"/>
    </row>
    <row r="221" spans="1:11" ht="45">
      <c r="A221" s="2"/>
      <c r="B221" s="7" t="s">
        <v>302</v>
      </c>
      <c r="C221" s="46">
        <v>0.65</v>
      </c>
      <c r="D221" s="46">
        <v>423.32499999999999</v>
      </c>
      <c r="E221" s="47" t="s">
        <v>122</v>
      </c>
      <c r="F221" s="46">
        <f t="shared" si="24"/>
        <v>200</v>
      </c>
      <c r="G221" s="46">
        <v>0</v>
      </c>
      <c r="H221" s="46">
        <v>200</v>
      </c>
      <c r="I221" s="46"/>
      <c r="J221" s="46"/>
      <c r="K221" s="46"/>
    </row>
    <row r="222" spans="1:11" ht="30">
      <c r="A222" s="2"/>
      <c r="B222" s="7" t="s">
        <v>200</v>
      </c>
      <c r="C222" s="46">
        <v>2.4969999999999999</v>
      </c>
      <c r="D222" s="46">
        <v>500</v>
      </c>
      <c r="E222" s="47" t="s">
        <v>120</v>
      </c>
      <c r="F222" s="46">
        <f t="shared" si="24"/>
        <v>200</v>
      </c>
      <c r="G222" s="46">
        <v>0</v>
      </c>
      <c r="H222" s="46">
        <v>200</v>
      </c>
      <c r="I222" s="46"/>
      <c r="J222" s="46"/>
      <c r="K222" s="46"/>
    </row>
    <row r="223" spans="1:11" ht="30">
      <c r="A223" s="2"/>
      <c r="B223" s="7" t="s">
        <v>303</v>
      </c>
      <c r="C223" s="46">
        <v>0.97699999999999998</v>
      </c>
      <c r="D223" s="46">
        <v>399.61700000000002</v>
      </c>
      <c r="E223" s="47" t="s">
        <v>120</v>
      </c>
      <c r="F223" s="46">
        <f t="shared" si="24"/>
        <v>200</v>
      </c>
      <c r="G223" s="46">
        <v>0</v>
      </c>
      <c r="H223" s="46">
        <v>200</v>
      </c>
      <c r="I223" s="46"/>
      <c r="J223" s="46"/>
      <c r="K223" s="46"/>
    </row>
    <row r="224" spans="1:11" ht="30">
      <c r="A224" s="2"/>
      <c r="B224" s="7" t="s">
        <v>201</v>
      </c>
      <c r="C224" s="46">
        <v>0.35199999999999998</v>
      </c>
      <c r="D224" s="46">
        <v>181.56</v>
      </c>
      <c r="E224" s="47" t="s">
        <v>124</v>
      </c>
      <c r="F224" s="46">
        <f t="shared" si="24"/>
        <v>100</v>
      </c>
      <c r="G224" s="46">
        <v>0</v>
      </c>
      <c r="H224" s="46">
        <v>100</v>
      </c>
      <c r="I224" s="46"/>
      <c r="J224" s="46"/>
      <c r="K224" s="46"/>
    </row>
    <row r="225" spans="1:11" ht="30">
      <c r="A225" s="2"/>
      <c r="B225" s="7" t="s">
        <v>202</v>
      </c>
      <c r="C225" s="46">
        <v>0.45</v>
      </c>
      <c r="D225" s="46">
        <v>282.65499999999997</v>
      </c>
      <c r="E225" s="47" t="s">
        <v>123</v>
      </c>
      <c r="F225" s="46">
        <f t="shared" si="24"/>
        <v>200</v>
      </c>
      <c r="G225" s="46">
        <v>0</v>
      </c>
      <c r="H225" s="46">
        <v>200</v>
      </c>
      <c r="I225" s="46"/>
      <c r="J225" s="46"/>
      <c r="K225" s="46"/>
    </row>
    <row r="226" spans="1:11" ht="30">
      <c r="A226" s="2"/>
      <c r="B226" s="7" t="s">
        <v>203</v>
      </c>
      <c r="C226" s="46">
        <v>0.24</v>
      </c>
      <c r="D226" s="46">
        <v>159.75</v>
      </c>
      <c r="E226" s="47" t="s">
        <v>123</v>
      </c>
      <c r="F226" s="46">
        <f t="shared" si="24"/>
        <v>100</v>
      </c>
      <c r="G226" s="46">
        <v>0</v>
      </c>
      <c r="H226" s="46">
        <v>100</v>
      </c>
      <c r="I226" s="46"/>
      <c r="J226" s="46"/>
      <c r="K226" s="46"/>
    </row>
    <row r="227" spans="1:11" ht="30">
      <c r="A227" s="2"/>
      <c r="B227" s="7" t="s">
        <v>204</v>
      </c>
      <c r="C227" s="46">
        <v>0.35899999999999999</v>
      </c>
      <c r="D227" s="46">
        <v>236.39400000000001</v>
      </c>
      <c r="E227" s="47" t="s">
        <v>125</v>
      </c>
      <c r="F227" s="46">
        <f t="shared" si="24"/>
        <v>150</v>
      </c>
      <c r="G227" s="46">
        <v>0</v>
      </c>
      <c r="H227" s="46">
        <v>150</v>
      </c>
      <c r="I227" s="46"/>
      <c r="J227" s="46"/>
      <c r="K227" s="46"/>
    </row>
    <row r="228" spans="1:11" ht="30">
      <c r="A228" s="2"/>
      <c r="B228" s="7" t="s">
        <v>205</v>
      </c>
      <c r="C228" s="46">
        <v>0.55000000000000004</v>
      </c>
      <c r="D228" s="46">
        <v>358.06700000000001</v>
      </c>
      <c r="E228" s="47" t="s">
        <v>125</v>
      </c>
      <c r="F228" s="46">
        <f t="shared" si="24"/>
        <v>200</v>
      </c>
      <c r="G228" s="46">
        <v>0</v>
      </c>
      <c r="H228" s="46">
        <v>200</v>
      </c>
      <c r="I228" s="46"/>
      <c r="J228" s="46"/>
      <c r="K228" s="46"/>
    </row>
    <row r="229" spans="1:11" ht="30">
      <c r="A229" s="2"/>
      <c r="B229" s="7" t="s">
        <v>206</v>
      </c>
      <c r="C229" s="46">
        <v>0.4</v>
      </c>
      <c r="D229" s="46">
        <v>250</v>
      </c>
      <c r="E229" s="47" t="s">
        <v>125</v>
      </c>
      <c r="F229" s="46">
        <f t="shared" si="24"/>
        <v>150</v>
      </c>
      <c r="G229" s="46">
        <v>0</v>
      </c>
      <c r="H229" s="46">
        <v>150</v>
      </c>
      <c r="I229" s="46"/>
      <c r="J229" s="46"/>
      <c r="K229" s="46"/>
    </row>
    <row r="230" spans="1:11" ht="30">
      <c r="A230" s="2"/>
      <c r="B230" s="7" t="s">
        <v>207</v>
      </c>
      <c r="C230" s="46">
        <v>0.30299999999999999</v>
      </c>
      <c r="D230" s="46">
        <v>146.613</v>
      </c>
      <c r="E230" s="47" t="s">
        <v>126</v>
      </c>
      <c r="F230" s="46">
        <f t="shared" si="24"/>
        <v>100</v>
      </c>
      <c r="G230" s="46">
        <v>0</v>
      </c>
      <c r="H230" s="46">
        <v>100</v>
      </c>
      <c r="I230" s="46"/>
      <c r="J230" s="46"/>
      <c r="K230" s="46"/>
    </row>
    <row r="231" spans="1:11" ht="30">
      <c r="A231" s="2"/>
      <c r="B231" s="7" t="s">
        <v>208</v>
      </c>
      <c r="C231" s="46">
        <v>0.40500000000000003</v>
      </c>
      <c r="D231" s="46">
        <v>235.4</v>
      </c>
      <c r="E231" s="47" t="s">
        <v>126</v>
      </c>
      <c r="F231" s="46">
        <f t="shared" si="24"/>
        <v>200</v>
      </c>
      <c r="G231" s="46">
        <v>0</v>
      </c>
      <c r="H231" s="46">
        <v>200</v>
      </c>
      <c r="I231" s="46"/>
      <c r="J231" s="46"/>
      <c r="K231" s="46"/>
    </row>
    <row r="232" spans="1:11" ht="30">
      <c r="A232" s="2"/>
      <c r="B232" s="7" t="s">
        <v>209</v>
      </c>
      <c r="C232" s="46">
        <v>0.54500000000000004</v>
      </c>
      <c r="D232" s="46">
        <v>400</v>
      </c>
      <c r="E232" s="47" t="s">
        <v>127</v>
      </c>
      <c r="F232" s="46">
        <f t="shared" si="24"/>
        <v>200</v>
      </c>
      <c r="G232" s="46">
        <v>0</v>
      </c>
      <c r="H232" s="46">
        <v>200</v>
      </c>
      <c r="I232" s="46"/>
      <c r="J232" s="46"/>
      <c r="K232" s="46"/>
    </row>
    <row r="233" spans="1:11" s="29" customFormat="1" ht="14.25">
      <c r="A233" s="30"/>
      <c r="B233" s="27" t="s">
        <v>28</v>
      </c>
      <c r="C233" s="28">
        <f>SUM(C234:C247)</f>
        <v>12.286</v>
      </c>
      <c r="D233" s="28"/>
      <c r="E233" s="26"/>
      <c r="F233" s="28">
        <f>SUM(F234:F247)</f>
        <v>4338.3760000000002</v>
      </c>
      <c r="G233" s="28">
        <f>SUM(G234:G247)</f>
        <v>0</v>
      </c>
      <c r="H233" s="28">
        <f>SUM(H234:H247)</f>
        <v>4338.3760000000002</v>
      </c>
      <c r="I233" s="28"/>
      <c r="J233" s="28"/>
      <c r="K233" s="28"/>
    </row>
    <row r="234" spans="1:11" ht="45">
      <c r="A234" s="2"/>
      <c r="B234" s="7" t="s">
        <v>304</v>
      </c>
      <c r="C234" s="46">
        <v>1.23</v>
      </c>
      <c r="D234" s="46">
        <v>2290.5639999999999</v>
      </c>
      <c r="E234" s="47" t="s">
        <v>135</v>
      </c>
      <c r="F234" s="46">
        <f t="shared" ref="F234:F247" si="25">G234 + H234</f>
        <v>400</v>
      </c>
      <c r="G234" s="46">
        <v>0</v>
      </c>
      <c r="H234" s="46">
        <v>400</v>
      </c>
      <c r="I234" s="46"/>
      <c r="J234" s="46"/>
      <c r="K234" s="46">
        <v>2290.5639999999999</v>
      </c>
    </row>
    <row r="235" spans="1:11" ht="45">
      <c r="A235" s="2"/>
      <c r="B235" s="7" t="s">
        <v>305</v>
      </c>
      <c r="C235" s="46">
        <v>1.2749999999999999</v>
      </c>
      <c r="D235" s="46">
        <v>2078.453</v>
      </c>
      <c r="E235" s="47" t="s">
        <v>135</v>
      </c>
      <c r="F235" s="46">
        <f t="shared" si="25"/>
        <v>500</v>
      </c>
      <c r="G235" s="46">
        <v>0</v>
      </c>
      <c r="H235" s="46">
        <v>500</v>
      </c>
      <c r="I235" s="46"/>
      <c r="J235" s="46"/>
      <c r="K235" s="46">
        <v>2078.453</v>
      </c>
    </row>
    <row r="236" spans="1:11" ht="30">
      <c r="A236" s="2"/>
      <c r="B236" s="7" t="s">
        <v>306</v>
      </c>
      <c r="C236" s="46">
        <v>0.8</v>
      </c>
      <c r="D236" s="46">
        <v>650</v>
      </c>
      <c r="E236" s="47" t="s">
        <v>141</v>
      </c>
      <c r="F236" s="46">
        <f t="shared" si="25"/>
        <v>650</v>
      </c>
      <c r="G236" s="46">
        <v>0</v>
      </c>
      <c r="H236" s="46">
        <f>I236 + J236 + K236</f>
        <v>650</v>
      </c>
      <c r="I236" s="46"/>
      <c r="J236" s="46"/>
      <c r="K236" s="46">
        <v>650</v>
      </c>
    </row>
    <row r="237" spans="1:11" ht="30">
      <c r="A237" s="2"/>
      <c r="B237" s="7" t="s">
        <v>307</v>
      </c>
      <c r="C237" s="46">
        <v>1.504</v>
      </c>
      <c r="D237" s="46">
        <v>524.34500000000003</v>
      </c>
      <c r="E237" s="47" t="s">
        <v>136</v>
      </c>
      <c r="F237" s="46">
        <f t="shared" si="25"/>
        <v>524.34500000000003</v>
      </c>
      <c r="G237" s="46">
        <v>0</v>
      </c>
      <c r="H237" s="46">
        <f>I237 + J237 + K237</f>
        <v>524.34500000000003</v>
      </c>
      <c r="I237" s="46"/>
      <c r="J237" s="46"/>
      <c r="K237" s="46">
        <v>524.34500000000003</v>
      </c>
    </row>
    <row r="238" spans="1:11" ht="30">
      <c r="A238" s="2"/>
      <c r="B238" s="7" t="s">
        <v>308</v>
      </c>
      <c r="C238" s="46">
        <v>0.78</v>
      </c>
      <c r="D238" s="46">
        <v>315.25799999999998</v>
      </c>
      <c r="E238" s="47" t="s">
        <v>136</v>
      </c>
      <c r="F238" s="46">
        <f t="shared" si="25"/>
        <v>315.25799999999998</v>
      </c>
      <c r="G238" s="46">
        <v>0</v>
      </c>
      <c r="H238" s="46">
        <f>I238 + J238 + K238</f>
        <v>315.25799999999998</v>
      </c>
      <c r="I238" s="46"/>
      <c r="J238" s="46"/>
      <c r="K238" s="46">
        <v>315.25799999999998</v>
      </c>
    </row>
    <row r="239" spans="1:11" ht="30">
      <c r="A239" s="2"/>
      <c r="B239" s="7" t="s">
        <v>128</v>
      </c>
      <c r="C239" s="46">
        <v>1</v>
      </c>
      <c r="D239" s="46">
        <v>613.67899999999997</v>
      </c>
      <c r="E239" s="47" t="s">
        <v>137</v>
      </c>
      <c r="F239" s="46">
        <f t="shared" si="25"/>
        <v>400</v>
      </c>
      <c r="G239" s="46">
        <v>0</v>
      </c>
      <c r="H239" s="46">
        <v>400</v>
      </c>
      <c r="I239" s="46"/>
      <c r="J239" s="46"/>
      <c r="K239" s="46">
        <v>613.37900000000002</v>
      </c>
    </row>
    <row r="240" spans="1:11" ht="30">
      <c r="A240" s="2"/>
      <c r="B240" s="7" t="s">
        <v>129</v>
      </c>
      <c r="C240" s="46">
        <v>0.69699999999999995</v>
      </c>
      <c r="D240" s="46">
        <v>1256.894</v>
      </c>
      <c r="E240" s="47" t="s">
        <v>138</v>
      </c>
      <c r="F240" s="46">
        <f t="shared" si="25"/>
        <v>300</v>
      </c>
      <c r="G240" s="46">
        <v>0</v>
      </c>
      <c r="H240" s="46">
        <v>300</v>
      </c>
      <c r="I240" s="46"/>
      <c r="J240" s="46"/>
      <c r="K240" s="46">
        <v>1256.894</v>
      </c>
    </row>
    <row r="241" spans="1:11" ht="30">
      <c r="A241" s="2"/>
      <c r="B241" s="7" t="s">
        <v>130</v>
      </c>
      <c r="C241" s="46">
        <v>0.5</v>
      </c>
      <c r="D241" s="46">
        <v>199.988</v>
      </c>
      <c r="E241" s="47" t="s">
        <v>139</v>
      </c>
      <c r="F241" s="46">
        <f t="shared" si="25"/>
        <v>199.988</v>
      </c>
      <c r="G241" s="46">
        <v>0</v>
      </c>
      <c r="H241" s="46">
        <f t="shared" ref="H241:H247" si="26">I241 + J241 + K241</f>
        <v>199.988</v>
      </c>
      <c r="I241" s="46"/>
      <c r="J241" s="46"/>
      <c r="K241" s="46">
        <v>199.988</v>
      </c>
    </row>
    <row r="242" spans="1:11" ht="30">
      <c r="A242" s="2"/>
      <c r="B242" s="7" t="s">
        <v>131</v>
      </c>
      <c r="C242" s="46">
        <v>1</v>
      </c>
      <c r="D242" s="46">
        <v>199.691</v>
      </c>
      <c r="E242" s="47" t="s">
        <v>139</v>
      </c>
      <c r="F242" s="46">
        <f t="shared" si="25"/>
        <v>199.691</v>
      </c>
      <c r="G242" s="46">
        <v>0</v>
      </c>
      <c r="H242" s="46">
        <f t="shared" si="26"/>
        <v>199.691</v>
      </c>
      <c r="I242" s="46"/>
      <c r="J242" s="46"/>
      <c r="K242" s="46">
        <v>199.691</v>
      </c>
    </row>
    <row r="243" spans="1:11" ht="30">
      <c r="A243" s="2"/>
      <c r="B243" s="7" t="s">
        <v>132</v>
      </c>
      <c r="C243" s="46">
        <v>0.5</v>
      </c>
      <c r="D243" s="46">
        <v>199.648</v>
      </c>
      <c r="E243" s="47" t="s">
        <v>139</v>
      </c>
      <c r="F243" s="46">
        <f t="shared" si="25"/>
        <v>199.648</v>
      </c>
      <c r="G243" s="46">
        <v>0</v>
      </c>
      <c r="H243" s="46">
        <f t="shared" si="26"/>
        <v>199.648</v>
      </c>
      <c r="I243" s="46"/>
      <c r="J243" s="46"/>
      <c r="K243" s="46">
        <v>199.648</v>
      </c>
    </row>
    <row r="244" spans="1:11" ht="30">
      <c r="A244" s="2"/>
      <c r="B244" s="7" t="s">
        <v>133</v>
      </c>
      <c r="C244" s="46">
        <v>0.5</v>
      </c>
      <c r="D244" s="46">
        <v>199.755</v>
      </c>
      <c r="E244" s="47" t="s">
        <v>139</v>
      </c>
      <c r="F244" s="46">
        <f t="shared" si="25"/>
        <v>199.755</v>
      </c>
      <c r="G244" s="46">
        <v>0</v>
      </c>
      <c r="H244" s="46">
        <f t="shared" si="26"/>
        <v>199.755</v>
      </c>
      <c r="I244" s="46"/>
      <c r="J244" s="46"/>
      <c r="K244" s="46">
        <v>199.755</v>
      </c>
    </row>
    <row r="245" spans="1:11" ht="30">
      <c r="A245" s="2"/>
      <c r="B245" s="7" t="s">
        <v>242</v>
      </c>
      <c r="C245" s="46">
        <v>1</v>
      </c>
      <c r="D245" s="46">
        <v>199.691</v>
      </c>
      <c r="E245" s="47" t="s">
        <v>139</v>
      </c>
      <c r="F245" s="46">
        <f t="shared" si="25"/>
        <v>199.691</v>
      </c>
      <c r="G245" s="46">
        <v>0</v>
      </c>
      <c r="H245" s="46">
        <f t="shared" si="26"/>
        <v>199.691</v>
      </c>
      <c r="I245" s="46"/>
      <c r="J245" s="46"/>
      <c r="K245" s="46">
        <v>199.691</v>
      </c>
    </row>
    <row r="246" spans="1:11" ht="30">
      <c r="A246" s="2"/>
      <c r="B246" s="7" t="s">
        <v>309</v>
      </c>
      <c r="C246" s="46">
        <v>0.7</v>
      </c>
      <c r="D246" s="46">
        <v>150</v>
      </c>
      <c r="E246" s="47" t="s">
        <v>140</v>
      </c>
      <c r="F246" s="46">
        <f t="shared" si="25"/>
        <v>150</v>
      </c>
      <c r="G246" s="46">
        <v>0</v>
      </c>
      <c r="H246" s="46">
        <f t="shared" si="26"/>
        <v>150</v>
      </c>
      <c r="I246" s="46"/>
      <c r="J246" s="46"/>
      <c r="K246" s="46">
        <v>150</v>
      </c>
    </row>
    <row r="247" spans="1:11" ht="30">
      <c r="A247" s="2"/>
      <c r="B247" s="7" t="s">
        <v>134</v>
      </c>
      <c r="C247" s="46">
        <v>0.8</v>
      </c>
      <c r="D247" s="46">
        <v>100</v>
      </c>
      <c r="E247" s="47" t="s">
        <v>140</v>
      </c>
      <c r="F247" s="46">
        <f t="shared" si="25"/>
        <v>100</v>
      </c>
      <c r="G247" s="46">
        <v>0</v>
      </c>
      <c r="H247" s="46">
        <f t="shared" si="26"/>
        <v>100</v>
      </c>
      <c r="I247" s="46"/>
      <c r="J247" s="46"/>
      <c r="K247" s="46">
        <v>100</v>
      </c>
    </row>
    <row r="248" spans="1:11" s="29" customFormat="1" ht="14.25">
      <c r="A248" s="30"/>
      <c r="B248" s="27" t="s">
        <v>30</v>
      </c>
      <c r="C248" s="28">
        <f>C249</f>
        <v>1.476</v>
      </c>
      <c r="D248" s="28"/>
      <c r="E248" s="26"/>
      <c r="F248" s="28">
        <f>SUM(F249)</f>
        <v>1000</v>
      </c>
      <c r="G248" s="28">
        <f>SUM(G249)</f>
        <v>0</v>
      </c>
      <c r="H248" s="28">
        <f>SUM(H249)</f>
        <v>1000</v>
      </c>
      <c r="I248" s="28"/>
      <c r="J248" s="28"/>
      <c r="K248" s="28"/>
    </row>
    <row r="249" spans="1:11" ht="30">
      <c r="A249" s="2"/>
      <c r="B249" s="7" t="s">
        <v>310</v>
      </c>
      <c r="C249" s="46">
        <v>1.476</v>
      </c>
      <c r="D249" s="46">
        <v>7523.6629999999996</v>
      </c>
      <c r="E249" s="47" t="s">
        <v>56</v>
      </c>
      <c r="F249" s="46">
        <f>G249 + H249</f>
        <v>1000</v>
      </c>
      <c r="G249" s="46">
        <v>0</v>
      </c>
      <c r="H249" s="46">
        <v>1000</v>
      </c>
      <c r="I249" s="46"/>
      <c r="J249" s="46"/>
      <c r="K249" s="46"/>
    </row>
    <row r="250" spans="1:11" s="29" customFormat="1" ht="14.25">
      <c r="A250" s="30"/>
      <c r="B250" s="27" t="s">
        <v>31</v>
      </c>
      <c r="C250" s="28">
        <f>SUM(C251:C258)</f>
        <v>3.2900000000000005</v>
      </c>
      <c r="D250" s="28"/>
      <c r="E250" s="26"/>
      <c r="F250" s="28">
        <f>SUM(F251:F258)</f>
        <v>1472</v>
      </c>
      <c r="G250" s="28">
        <f>SUM(G251:G258)</f>
        <v>0</v>
      </c>
      <c r="H250" s="28">
        <f>SUM(H251:H258)</f>
        <v>1472</v>
      </c>
      <c r="I250" s="28"/>
      <c r="J250" s="28"/>
      <c r="K250" s="28"/>
    </row>
    <row r="251" spans="1:11" ht="45">
      <c r="A251" s="2"/>
      <c r="B251" s="7" t="s">
        <v>311</v>
      </c>
      <c r="C251" s="46">
        <v>0.47</v>
      </c>
      <c r="D251" s="46">
        <v>548.61099999999999</v>
      </c>
      <c r="E251" s="47" t="s">
        <v>142</v>
      </c>
      <c r="F251" s="46">
        <f t="shared" ref="F251:F258" si="27">G251 + H251</f>
        <v>150</v>
      </c>
      <c r="G251" s="46">
        <v>0</v>
      </c>
      <c r="H251" s="46">
        <v>150</v>
      </c>
      <c r="I251" s="46"/>
      <c r="J251" s="46"/>
      <c r="K251" s="46">
        <v>20</v>
      </c>
    </row>
    <row r="252" spans="1:11" ht="60">
      <c r="A252" s="2"/>
      <c r="B252" s="7" t="s">
        <v>312</v>
      </c>
      <c r="C252" s="46">
        <v>0.49</v>
      </c>
      <c r="D252" s="46">
        <v>476.45400000000001</v>
      </c>
      <c r="E252" s="47" t="s">
        <v>142</v>
      </c>
      <c r="F252" s="46">
        <f t="shared" si="27"/>
        <v>120</v>
      </c>
      <c r="G252" s="46">
        <v>0</v>
      </c>
      <c r="H252" s="46">
        <v>120</v>
      </c>
      <c r="I252" s="46"/>
      <c r="J252" s="46"/>
      <c r="K252" s="46">
        <v>20</v>
      </c>
    </row>
    <row r="253" spans="1:11" ht="45">
      <c r="A253" s="2"/>
      <c r="B253" s="7" t="s">
        <v>213</v>
      </c>
      <c r="C253" s="46">
        <v>0.45</v>
      </c>
      <c r="D253" s="46">
        <v>1798.22</v>
      </c>
      <c r="E253" s="47" t="s">
        <v>142</v>
      </c>
      <c r="F253" s="46">
        <f t="shared" si="27"/>
        <v>322</v>
      </c>
      <c r="G253" s="46">
        <v>0</v>
      </c>
      <c r="H253" s="46">
        <f>I253 + J253 + K253</f>
        <v>322</v>
      </c>
      <c r="I253" s="46"/>
      <c r="J253" s="46"/>
      <c r="K253" s="46">
        <v>322</v>
      </c>
    </row>
    <row r="254" spans="1:11">
      <c r="A254" s="2"/>
      <c r="B254" s="7" t="s">
        <v>214</v>
      </c>
      <c r="C254" s="46">
        <v>0.11</v>
      </c>
      <c r="D254" s="46">
        <v>585.54399999999998</v>
      </c>
      <c r="E254" s="47" t="s">
        <v>142</v>
      </c>
      <c r="F254" s="46">
        <f t="shared" si="27"/>
        <v>200</v>
      </c>
      <c r="G254" s="46">
        <v>0</v>
      </c>
      <c r="H254" s="46">
        <f>I254 + J254 + K254</f>
        <v>200</v>
      </c>
      <c r="I254" s="46"/>
      <c r="J254" s="46"/>
      <c r="K254" s="46">
        <v>200</v>
      </c>
    </row>
    <row r="255" spans="1:11">
      <c r="A255" s="2"/>
      <c r="B255" s="7" t="s">
        <v>215</v>
      </c>
      <c r="C255" s="46">
        <v>0.23</v>
      </c>
      <c r="D255" s="46">
        <v>370.42700000000002</v>
      </c>
      <c r="E255" s="47" t="s">
        <v>142</v>
      </c>
      <c r="F255" s="46">
        <f t="shared" si="27"/>
        <v>200</v>
      </c>
      <c r="G255" s="46">
        <v>0</v>
      </c>
      <c r="H255" s="46">
        <v>200</v>
      </c>
      <c r="I255" s="46"/>
      <c r="J255" s="46"/>
      <c r="K255" s="46">
        <v>8.52</v>
      </c>
    </row>
    <row r="256" spans="1:11">
      <c r="A256" s="2"/>
      <c r="B256" s="7" t="s">
        <v>216</v>
      </c>
      <c r="C256" s="46">
        <v>0.28000000000000003</v>
      </c>
      <c r="D256" s="46">
        <v>456.13099999999997</v>
      </c>
      <c r="E256" s="47" t="s">
        <v>142</v>
      </c>
      <c r="F256" s="46">
        <f t="shared" si="27"/>
        <v>200</v>
      </c>
      <c r="G256" s="46">
        <v>0</v>
      </c>
      <c r="H256" s="46">
        <v>200</v>
      </c>
      <c r="I256" s="46"/>
      <c r="J256" s="46"/>
      <c r="K256" s="46">
        <v>10.92</v>
      </c>
    </row>
    <row r="257" spans="1:11">
      <c r="A257" s="2"/>
      <c r="B257" s="7" t="s">
        <v>217</v>
      </c>
      <c r="C257" s="46">
        <v>0.83</v>
      </c>
      <c r="D257" s="46">
        <v>2444.2600000000002</v>
      </c>
      <c r="E257" s="47" t="s">
        <v>142</v>
      </c>
      <c r="F257" s="46">
        <f t="shared" si="27"/>
        <v>150</v>
      </c>
      <c r="G257" s="46">
        <v>0</v>
      </c>
      <c r="H257" s="46">
        <v>150</v>
      </c>
      <c r="I257" s="46"/>
      <c r="J257" s="46"/>
      <c r="K257" s="46">
        <v>25.602</v>
      </c>
    </row>
    <row r="258" spans="1:11" ht="30">
      <c r="A258" s="2"/>
      <c r="B258" s="7" t="s">
        <v>313</v>
      </c>
      <c r="C258" s="46">
        <v>0.43</v>
      </c>
      <c r="D258" s="46">
        <v>665.97799999999995</v>
      </c>
      <c r="E258" s="47" t="s">
        <v>142</v>
      </c>
      <c r="F258" s="46">
        <f t="shared" si="27"/>
        <v>130</v>
      </c>
      <c r="G258" s="46">
        <v>0</v>
      </c>
      <c r="H258" s="46">
        <v>130</v>
      </c>
      <c r="I258" s="46"/>
      <c r="J258" s="46"/>
      <c r="K258" s="46">
        <v>8.9700000000000006</v>
      </c>
    </row>
    <row r="259" spans="1:11" s="29" customFormat="1" ht="14.25">
      <c r="A259" s="30"/>
      <c r="B259" s="27" t="s">
        <v>32</v>
      </c>
      <c r="C259" s="28">
        <f>SUM(C260:C261)</f>
        <v>0.54200000000000004</v>
      </c>
      <c r="D259" s="28"/>
      <c r="E259" s="26"/>
      <c r="F259" s="28">
        <f t="shared" ref="F259:K259" si="28">SUM(F260:F261)</f>
        <v>363.24299999999999</v>
      </c>
      <c r="G259" s="28">
        <f t="shared" si="28"/>
        <v>0</v>
      </c>
      <c r="H259" s="28">
        <f t="shared" si="28"/>
        <v>363.24299999999999</v>
      </c>
      <c r="I259" s="28">
        <f t="shared" si="28"/>
        <v>0</v>
      </c>
      <c r="J259" s="28">
        <f t="shared" si="28"/>
        <v>0</v>
      </c>
      <c r="K259" s="28">
        <f t="shared" si="28"/>
        <v>363.24299999999999</v>
      </c>
    </row>
    <row r="260" spans="1:11" ht="45">
      <c r="A260" s="2"/>
      <c r="B260" s="7" t="s">
        <v>315</v>
      </c>
      <c r="C260" s="46">
        <v>0.126</v>
      </c>
      <c r="D260" s="46">
        <v>1086.8320000000001</v>
      </c>
      <c r="E260" s="47" t="s">
        <v>143</v>
      </c>
      <c r="F260" s="46">
        <f>G260 + H260</f>
        <v>108.68300000000001</v>
      </c>
      <c r="G260" s="46">
        <v>0</v>
      </c>
      <c r="H260" s="46">
        <f>I260 + J260 + K260</f>
        <v>108.68300000000001</v>
      </c>
      <c r="I260" s="46"/>
      <c r="J260" s="46"/>
      <c r="K260" s="46">
        <v>108.68300000000001</v>
      </c>
    </row>
    <row r="261" spans="1:11" ht="30">
      <c r="A261" s="2"/>
      <c r="B261" s="7" t="s">
        <v>314</v>
      </c>
      <c r="C261" s="46">
        <v>0.41599999999999998</v>
      </c>
      <c r="D261" s="46">
        <v>2545.6</v>
      </c>
      <c r="E261" s="47" t="s">
        <v>143</v>
      </c>
      <c r="F261" s="46">
        <f>G261 + H261</f>
        <v>254.56</v>
      </c>
      <c r="G261" s="46">
        <v>0</v>
      </c>
      <c r="H261" s="46">
        <f>I261 + J261 + K261</f>
        <v>254.56</v>
      </c>
      <c r="I261" s="46"/>
      <c r="J261" s="46"/>
      <c r="K261" s="46">
        <v>254.56</v>
      </c>
    </row>
    <row r="262" spans="1:11" s="29" customFormat="1" ht="14.25">
      <c r="A262" s="30"/>
      <c r="B262" s="27" t="s">
        <v>33</v>
      </c>
      <c r="C262" s="28"/>
      <c r="D262" s="28"/>
      <c r="E262" s="26"/>
      <c r="F262" s="28">
        <f>SUM(F263:F287)</f>
        <v>4131.9860000000008</v>
      </c>
      <c r="G262" s="28">
        <f>SUM(G263:G287)</f>
        <v>0</v>
      </c>
      <c r="H262" s="28">
        <f>SUM(H263:H287)</f>
        <v>4131.9860000000008</v>
      </c>
      <c r="I262" s="28"/>
      <c r="J262" s="28"/>
      <c r="K262" s="28"/>
    </row>
    <row r="263" spans="1:11">
      <c r="A263" s="2"/>
      <c r="B263" s="7" t="s">
        <v>322</v>
      </c>
      <c r="C263" s="46">
        <v>1.5</v>
      </c>
      <c r="D263" s="46">
        <v>197.38300000000001</v>
      </c>
      <c r="E263" s="47" t="s">
        <v>347</v>
      </c>
      <c r="F263" s="46">
        <f>G263 + H263</f>
        <v>197.38300000000001</v>
      </c>
      <c r="G263" s="46">
        <v>0</v>
      </c>
      <c r="H263" s="46">
        <v>197.38300000000001</v>
      </c>
      <c r="I263" s="46"/>
      <c r="J263" s="46"/>
      <c r="K263" s="46"/>
    </row>
    <row r="264" spans="1:11">
      <c r="A264" s="2"/>
      <c r="B264" s="7" t="s">
        <v>323</v>
      </c>
      <c r="C264" s="46">
        <v>2.1</v>
      </c>
      <c r="D264" s="46">
        <v>198.357</v>
      </c>
      <c r="E264" s="47" t="s">
        <v>347</v>
      </c>
      <c r="F264" s="46">
        <f t="shared" ref="F264:F287" si="29">G264 + H264</f>
        <v>198.357</v>
      </c>
      <c r="G264" s="46">
        <v>0</v>
      </c>
      <c r="H264" s="46">
        <v>198.357</v>
      </c>
      <c r="I264" s="46"/>
      <c r="J264" s="46"/>
      <c r="K264" s="46"/>
    </row>
    <row r="265" spans="1:11">
      <c r="A265" s="2"/>
      <c r="B265" s="7" t="s">
        <v>324</v>
      </c>
      <c r="C265" s="46">
        <v>1.2</v>
      </c>
      <c r="D265" s="46">
        <v>199.35400000000001</v>
      </c>
      <c r="E265" s="47" t="s">
        <v>347</v>
      </c>
      <c r="F265" s="46">
        <f t="shared" si="29"/>
        <v>199.35400000000001</v>
      </c>
      <c r="G265" s="46">
        <v>0</v>
      </c>
      <c r="H265" s="46">
        <v>199.35400000000001</v>
      </c>
      <c r="I265" s="46"/>
      <c r="J265" s="46"/>
      <c r="K265" s="46"/>
    </row>
    <row r="266" spans="1:11">
      <c r="A266" s="2"/>
      <c r="B266" s="7" t="s">
        <v>325</v>
      </c>
      <c r="C266" s="46">
        <v>2</v>
      </c>
      <c r="D266" s="46">
        <v>196.351</v>
      </c>
      <c r="E266" s="47" t="s">
        <v>347</v>
      </c>
      <c r="F266" s="46">
        <f t="shared" si="29"/>
        <v>196.351</v>
      </c>
      <c r="G266" s="46">
        <v>0</v>
      </c>
      <c r="H266" s="46">
        <v>196.351</v>
      </c>
      <c r="I266" s="46"/>
      <c r="J266" s="46"/>
      <c r="K266" s="46"/>
    </row>
    <row r="267" spans="1:11">
      <c r="A267" s="2"/>
      <c r="B267" s="7" t="s">
        <v>326</v>
      </c>
      <c r="C267" s="46">
        <v>4</v>
      </c>
      <c r="D267" s="46">
        <v>199.333</v>
      </c>
      <c r="E267" s="47" t="s">
        <v>347</v>
      </c>
      <c r="F267" s="46">
        <f t="shared" si="29"/>
        <v>199.333</v>
      </c>
      <c r="G267" s="46">
        <v>0</v>
      </c>
      <c r="H267" s="46">
        <v>199.333</v>
      </c>
      <c r="I267" s="46"/>
      <c r="J267" s="46"/>
      <c r="K267" s="46"/>
    </row>
    <row r="268" spans="1:11">
      <c r="A268" s="2"/>
      <c r="B268" s="7" t="s">
        <v>327</v>
      </c>
      <c r="C268" s="46">
        <v>1.7</v>
      </c>
      <c r="D268" s="46">
        <v>198.459</v>
      </c>
      <c r="E268" s="47" t="s">
        <v>347</v>
      </c>
      <c r="F268" s="46">
        <f t="shared" si="29"/>
        <v>198.459</v>
      </c>
      <c r="G268" s="46">
        <v>0</v>
      </c>
      <c r="H268" s="46">
        <v>198.459</v>
      </c>
      <c r="I268" s="46"/>
      <c r="J268" s="46"/>
      <c r="K268" s="46"/>
    </row>
    <row r="269" spans="1:11">
      <c r="A269" s="2"/>
      <c r="B269" s="7" t="s">
        <v>328</v>
      </c>
      <c r="C269" s="46">
        <v>3.7</v>
      </c>
      <c r="D269" s="46">
        <v>197.57300000000001</v>
      </c>
      <c r="E269" s="47" t="s">
        <v>347</v>
      </c>
      <c r="F269" s="46">
        <f t="shared" si="29"/>
        <v>197.57300000000001</v>
      </c>
      <c r="G269" s="46">
        <v>0</v>
      </c>
      <c r="H269" s="46">
        <v>197.57300000000001</v>
      </c>
      <c r="I269" s="46"/>
      <c r="J269" s="46"/>
      <c r="K269" s="46"/>
    </row>
    <row r="270" spans="1:11">
      <c r="A270" s="2"/>
      <c r="B270" s="7" t="s">
        <v>329</v>
      </c>
      <c r="C270" s="46">
        <v>3.4</v>
      </c>
      <c r="D270" s="46">
        <v>195.55500000000001</v>
      </c>
      <c r="E270" s="47" t="s">
        <v>347</v>
      </c>
      <c r="F270" s="46">
        <f t="shared" si="29"/>
        <v>195.55500000000001</v>
      </c>
      <c r="G270" s="46">
        <v>0</v>
      </c>
      <c r="H270" s="46">
        <v>195.55500000000001</v>
      </c>
      <c r="I270" s="46"/>
      <c r="J270" s="46"/>
      <c r="K270" s="46"/>
    </row>
    <row r="271" spans="1:11">
      <c r="A271" s="2"/>
      <c r="B271" s="7" t="s">
        <v>330</v>
      </c>
      <c r="C271" s="46">
        <v>2.9</v>
      </c>
      <c r="D271" s="46">
        <v>198.7</v>
      </c>
      <c r="E271" s="47" t="s">
        <v>347</v>
      </c>
      <c r="F271" s="46">
        <f t="shared" si="29"/>
        <v>198.7</v>
      </c>
      <c r="G271" s="46">
        <v>0</v>
      </c>
      <c r="H271" s="46">
        <v>198.7</v>
      </c>
      <c r="I271" s="46"/>
      <c r="J271" s="46"/>
      <c r="K271" s="46"/>
    </row>
    <row r="272" spans="1:11">
      <c r="A272" s="2"/>
      <c r="B272" s="7" t="s">
        <v>331</v>
      </c>
      <c r="C272" s="46">
        <v>0.6</v>
      </c>
      <c r="D272" s="46">
        <v>46.838999999999999</v>
      </c>
      <c r="E272" s="47" t="s">
        <v>347</v>
      </c>
      <c r="F272" s="46">
        <f t="shared" si="29"/>
        <v>46.838999999999999</v>
      </c>
      <c r="G272" s="46">
        <v>0</v>
      </c>
      <c r="H272" s="46">
        <v>46.838999999999999</v>
      </c>
      <c r="I272" s="46"/>
      <c r="J272" s="46"/>
      <c r="K272" s="46"/>
    </row>
    <row r="273" spans="1:11">
      <c r="A273" s="2"/>
      <c r="B273" s="7" t="s">
        <v>332</v>
      </c>
      <c r="C273" s="46">
        <v>1.4</v>
      </c>
      <c r="D273" s="46">
        <v>193.29400000000001</v>
      </c>
      <c r="E273" s="47" t="s">
        <v>347</v>
      </c>
      <c r="F273" s="46">
        <f t="shared" si="29"/>
        <v>193.29400000000001</v>
      </c>
      <c r="G273" s="46">
        <v>0</v>
      </c>
      <c r="H273" s="46">
        <v>193.29400000000001</v>
      </c>
      <c r="I273" s="46"/>
      <c r="J273" s="46"/>
      <c r="K273" s="46"/>
    </row>
    <row r="274" spans="1:11">
      <c r="A274" s="2"/>
      <c r="B274" s="7" t="s">
        <v>333</v>
      </c>
      <c r="C274" s="46">
        <v>0.24</v>
      </c>
      <c r="D274" s="46">
        <v>63.350999999999999</v>
      </c>
      <c r="E274" s="47" t="s">
        <v>347</v>
      </c>
      <c r="F274" s="46">
        <f t="shared" si="29"/>
        <v>63.350999999999999</v>
      </c>
      <c r="G274" s="46">
        <v>0</v>
      </c>
      <c r="H274" s="46">
        <v>63.350999999999999</v>
      </c>
      <c r="I274" s="46"/>
      <c r="J274" s="46"/>
      <c r="K274" s="46"/>
    </row>
    <row r="275" spans="1:11">
      <c r="A275" s="2"/>
      <c r="B275" s="7" t="s">
        <v>334</v>
      </c>
      <c r="C275" s="46">
        <v>0.4</v>
      </c>
      <c r="D275" s="46">
        <v>47.753</v>
      </c>
      <c r="E275" s="47" t="s">
        <v>347</v>
      </c>
      <c r="F275" s="46">
        <f t="shared" si="29"/>
        <v>47.753</v>
      </c>
      <c r="G275" s="46">
        <v>0</v>
      </c>
      <c r="H275" s="46">
        <v>47.753</v>
      </c>
      <c r="I275" s="46"/>
      <c r="J275" s="46"/>
      <c r="K275" s="46"/>
    </row>
    <row r="276" spans="1:11">
      <c r="A276" s="2"/>
      <c r="B276" s="7" t="s">
        <v>335</v>
      </c>
      <c r="C276" s="46">
        <v>0.65</v>
      </c>
      <c r="D276" s="46">
        <v>195.489</v>
      </c>
      <c r="E276" s="47" t="s">
        <v>347</v>
      </c>
      <c r="F276" s="46">
        <f t="shared" si="29"/>
        <v>195.489</v>
      </c>
      <c r="G276" s="46">
        <v>0</v>
      </c>
      <c r="H276" s="46">
        <v>195.489</v>
      </c>
      <c r="I276" s="46"/>
      <c r="J276" s="46"/>
      <c r="K276" s="46"/>
    </row>
    <row r="277" spans="1:11">
      <c r="A277" s="2"/>
      <c r="B277" s="7" t="s">
        <v>336</v>
      </c>
      <c r="C277" s="46">
        <v>0.65</v>
      </c>
      <c r="D277" s="46">
        <v>197.57300000000001</v>
      </c>
      <c r="E277" s="47" t="s">
        <v>347</v>
      </c>
      <c r="F277" s="46">
        <f t="shared" si="29"/>
        <v>197.57300000000001</v>
      </c>
      <c r="G277" s="46">
        <v>0</v>
      </c>
      <c r="H277" s="46">
        <v>197.57300000000001</v>
      </c>
      <c r="I277" s="46"/>
      <c r="J277" s="46"/>
      <c r="K277" s="46"/>
    </row>
    <row r="278" spans="1:11">
      <c r="A278" s="2"/>
      <c r="B278" s="7" t="s">
        <v>337</v>
      </c>
      <c r="C278" s="46">
        <v>1.1000000000000001</v>
      </c>
      <c r="D278" s="46">
        <v>198.75299999999999</v>
      </c>
      <c r="E278" s="47" t="s">
        <v>347</v>
      </c>
      <c r="F278" s="46">
        <f t="shared" si="29"/>
        <v>198.75299999999999</v>
      </c>
      <c r="G278" s="46">
        <v>0</v>
      </c>
      <c r="H278" s="46">
        <v>198.75299999999999</v>
      </c>
      <c r="I278" s="46"/>
      <c r="J278" s="46"/>
      <c r="K278" s="46"/>
    </row>
    <row r="279" spans="1:11">
      <c r="A279" s="2"/>
      <c r="B279" s="7" t="s">
        <v>338</v>
      </c>
      <c r="C279" s="46">
        <v>0.4</v>
      </c>
      <c r="D279" s="46">
        <v>197.756</v>
      </c>
      <c r="E279" s="47" t="s">
        <v>347</v>
      </c>
      <c r="F279" s="46">
        <f t="shared" si="29"/>
        <v>197.756</v>
      </c>
      <c r="G279" s="46">
        <v>0</v>
      </c>
      <c r="H279" s="46">
        <v>197.756</v>
      </c>
      <c r="I279" s="46"/>
      <c r="J279" s="46"/>
      <c r="K279" s="46"/>
    </row>
    <row r="280" spans="1:11">
      <c r="A280" s="2"/>
      <c r="B280" s="7" t="s">
        <v>339</v>
      </c>
      <c r="C280" s="46">
        <v>1.5</v>
      </c>
      <c r="D280" s="46">
        <v>198.34700000000001</v>
      </c>
      <c r="E280" s="47" t="s">
        <v>347</v>
      </c>
      <c r="F280" s="46">
        <f t="shared" si="29"/>
        <v>198.34700000000001</v>
      </c>
      <c r="G280" s="46">
        <v>0</v>
      </c>
      <c r="H280" s="46">
        <v>198.34700000000001</v>
      </c>
      <c r="I280" s="46"/>
      <c r="J280" s="46"/>
      <c r="K280" s="46"/>
    </row>
    <row r="281" spans="1:11">
      <c r="A281" s="2"/>
      <c r="B281" s="7" t="s">
        <v>340</v>
      </c>
      <c r="C281" s="46">
        <v>1.1000000000000001</v>
      </c>
      <c r="D281" s="46">
        <v>98.355000000000004</v>
      </c>
      <c r="E281" s="47" t="s">
        <v>347</v>
      </c>
      <c r="F281" s="46">
        <f t="shared" si="29"/>
        <v>98.355000000000004</v>
      </c>
      <c r="G281" s="46">
        <v>0</v>
      </c>
      <c r="H281" s="46">
        <v>98.355000000000004</v>
      </c>
      <c r="I281" s="46"/>
      <c r="J281" s="46"/>
      <c r="K281" s="46"/>
    </row>
    <row r="282" spans="1:11">
      <c r="A282" s="2"/>
      <c r="B282" s="7" t="s">
        <v>341</v>
      </c>
      <c r="C282" s="46">
        <v>0.7</v>
      </c>
      <c r="D282" s="46">
        <v>199.75899999999999</v>
      </c>
      <c r="E282" s="47" t="s">
        <v>347</v>
      </c>
      <c r="F282" s="46">
        <f t="shared" si="29"/>
        <v>199.75899999999999</v>
      </c>
      <c r="G282" s="46">
        <v>0</v>
      </c>
      <c r="H282" s="46">
        <v>199.75899999999999</v>
      </c>
      <c r="I282" s="46"/>
      <c r="J282" s="46"/>
      <c r="K282" s="46"/>
    </row>
    <row r="283" spans="1:11">
      <c r="A283" s="2"/>
      <c r="B283" s="7" t="s">
        <v>342</v>
      </c>
      <c r="C283" s="46">
        <v>8.3000000000000004E-2</v>
      </c>
      <c r="D283" s="46">
        <v>49.853999999999999</v>
      </c>
      <c r="E283" s="47" t="s">
        <v>347</v>
      </c>
      <c r="F283" s="46">
        <f t="shared" si="29"/>
        <v>49.853999999999999</v>
      </c>
      <c r="G283" s="46">
        <v>0</v>
      </c>
      <c r="H283" s="46">
        <v>49.853999999999999</v>
      </c>
      <c r="I283" s="46"/>
      <c r="J283" s="46"/>
      <c r="K283" s="46"/>
    </row>
    <row r="284" spans="1:11">
      <c r="A284" s="2"/>
      <c r="B284" s="7" t="s">
        <v>343</v>
      </c>
      <c r="C284" s="46">
        <v>0.4</v>
      </c>
      <c r="D284" s="46">
        <v>193.75399999999999</v>
      </c>
      <c r="E284" s="47" t="s">
        <v>347</v>
      </c>
      <c r="F284" s="46">
        <f t="shared" si="29"/>
        <v>193.75399999999999</v>
      </c>
      <c r="G284" s="46">
        <v>0</v>
      </c>
      <c r="H284" s="46">
        <v>193.75399999999999</v>
      </c>
      <c r="I284" s="46"/>
      <c r="J284" s="46"/>
      <c r="K284" s="46"/>
    </row>
    <row r="285" spans="1:11">
      <c r="A285" s="2"/>
      <c r="B285" s="7" t="s">
        <v>344</v>
      </c>
      <c r="C285" s="46">
        <v>3.9</v>
      </c>
      <c r="D285" s="46">
        <v>199.83500000000001</v>
      </c>
      <c r="E285" s="47" t="s">
        <v>347</v>
      </c>
      <c r="F285" s="46">
        <f t="shared" si="29"/>
        <v>199.83500000000001</v>
      </c>
      <c r="G285" s="46">
        <v>0</v>
      </c>
      <c r="H285" s="46">
        <v>199.83500000000001</v>
      </c>
      <c r="I285" s="46"/>
      <c r="J285" s="46"/>
      <c r="K285" s="46"/>
    </row>
    <row r="286" spans="1:11">
      <c r="A286" s="2"/>
      <c r="B286" s="7" t="s">
        <v>345</v>
      </c>
      <c r="C286" s="46">
        <v>0.4</v>
      </c>
      <c r="D286" s="46">
        <v>170.35499999999999</v>
      </c>
      <c r="E286" s="47" t="s">
        <v>347</v>
      </c>
      <c r="F286" s="46">
        <f t="shared" si="29"/>
        <v>170.35499999999999</v>
      </c>
      <c r="G286" s="46">
        <v>0</v>
      </c>
      <c r="H286" s="46">
        <v>170.35499999999999</v>
      </c>
      <c r="I286" s="46"/>
      <c r="J286" s="46"/>
      <c r="K286" s="46"/>
    </row>
    <row r="287" spans="1:11">
      <c r="A287" s="2"/>
      <c r="B287" s="7" t="s">
        <v>346</v>
      </c>
      <c r="C287" s="46">
        <v>0.2</v>
      </c>
      <c r="D287" s="46">
        <v>99.853999999999999</v>
      </c>
      <c r="E287" s="47" t="s">
        <v>347</v>
      </c>
      <c r="F287" s="46">
        <f t="shared" si="29"/>
        <v>99.853999999999999</v>
      </c>
      <c r="G287" s="46">
        <v>0</v>
      </c>
      <c r="H287" s="46">
        <v>99.853999999999999</v>
      </c>
      <c r="I287" s="46"/>
      <c r="J287" s="46"/>
      <c r="K287" s="46"/>
    </row>
    <row r="288" spans="1:11" s="34" customFormat="1" ht="22.5">
      <c r="A288" s="122" t="s">
        <v>147</v>
      </c>
      <c r="B288" s="123"/>
      <c r="C288" s="44">
        <f>C10+C110</f>
        <v>525.928</v>
      </c>
      <c r="D288" s="44"/>
      <c r="E288" s="44"/>
      <c r="F288" s="44">
        <f>F10+F110</f>
        <v>298623.95819999999</v>
      </c>
      <c r="G288" s="44">
        <f>G10+G110</f>
        <v>207450.30000000002</v>
      </c>
      <c r="H288" s="44">
        <f>H10+H110</f>
        <v>91173.658200000005</v>
      </c>
      <c r="I288" s="44"/>
      <c r="J288" s="44"/>
      <c r="K288" s="44"/>
    </row>
  </sheetData>
  <mergeCells count="18">
    <mergeCell ref="H10:H11"/>
    <mergeCell ref="A110:B110"/>
    <mergeCell ref="A288:B288"/>
    <mergeCell ref="A10:B11"/>
    <mergeCell ref="C10:C11"/>
    <mergeCell ref="D10:D11"/>
    <mergeCell ref="E10:E11"/>
    <mergeCell ref="F10:F11"/>
    <mergeCell ref="G10:G11"/>
    <mergeCell ref="A2:H5"/>
    <mergeCell ref="A7:A9"/>
    <mergeCell ref="B7:B9"/>
    <mergeCell ref="C7:C9"/>
    <mergeCell ref="D7:D9"/>
    <mergeCell ref="E7:E9"/>
    <mergeCell ref="F7:H7"/>
    <mergeCell ref="F8:F9"/>
    <mergeCell ref="G8:H8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N274"/>
  <sheetViews>
    <sheetView topLeftCell="A103" zoomScale="70" zoomScaleNormal="70" workbookViewId="0">
      <selection activeCell="A2" sqref="A2:H5"/>
    </sheetView>
  </sheetViews>
  <sheetFormatPr defaultColWidth="8.85546875" defaultRowHeight="15"/>
  <cols>
    <col min="1" max="1" width="2.85546875" style="3" bestFit="1" customWidth="1"/>
    <col min="2" max="2" width="55.5703125" style="3" customWidth="1"/>
    <col min="3" max="3" width="12.140625" style="6" bestFit="1" customWidth="1"/>
    <col min="4" max="4" width="14.42578125" style="6" bestFit="1" customWidth="1"/>
    <col min="5" max="5" width="25" style="5" customWidth="1"/>
    <col min="6" max="7" width="18.28515625" style="6" bestFit="1" customWidth="1"/>
    <col min="8" max="8" width="16.42578125" style="6" bestFit="1" customWidth="1"/>
    <col min="9" max="9" width="10" style="6" hidden="1" customWidth="1"/>
    <col min="10" max="10" width="10.42578125" style="6" hidden="1" customWidth="1"/>
    <col min="11" max="11" width="19.7109375" style="6" hidden="1" customWidth="1"/>
    <col min="12" max="13" width="8.85546875" style="3"/>
    <col min="14" max="14" width="9.85546875" style="3" bestFit="1" customWidth="1"/>
    <col min="15" max="16384" width="8.85546875" style="3"/>
  </cols>
  <sheetData>
    <row r="2" spans="1:11" ht="22.5">
      <c r="A2" s="116" t="s">
        <v>45</v>
      </c>
      <c r="B2" s="116"/>
      <c r="C2" s="116"/>
      <c r="D2" s="116"/>
      <c r="E2" s="116"/>
      <c r="F2" s="116"/>
      <c r="G2" s="116"/>
      <c r="H2" s="116"/>
      <c r="I2" s="34"/>
      <c r="J2" s="34"/>
      <c r="K2" s="34"/>
    </row>
    <row r="3" spans="1:11" ht="22.5">
      <c r="A3" s="116"/>
      <c r="B3" s="116"/>
      <c r="C3" s="116"/>
      <c r="D3" s="116"/>
      <c r="E3" s="116"/>
      <c r="F3" s="116"/>
      <c r="G3" s="116"/>
      <c r="H3" s="116"/>
      <c r="I3" s="34"/>
      <c r="J3" s="34"/>
      <c r="K3" s="34"/>
    </row>
    <row r="4" spans="1:11" ht="22.5">
      <c r="A4" s="116"/>
      <c r="B4" s="116"/>
      <c r="C4" s="116"/>
      <c r="D4" s="116"/>
      <c r="E4" s="116"/>
      <c r="F4" s="116"/>
      <c r="G4" s="116"/>
      <c r="H4" s="116"/>
      <c r="I4" s="34"/>
      <c r="J4" s="34"/>
      <c r="K4" s="34"/>
    </row>
    <row r="5" spans="1:11" ht="22.5">
      <c r="A5" s="116"/>
      <c r="B5" s="116"/>
      <c r="C5" s="116"/>
      <c r="D5" s="116"/>
      <c r="E5" s="116"/>
      <c r="F5" s="116"/>
      <c r="G5" s="116"/>
      <c r="H5" s="116"/>
      <c r="I5" s="34"/>
      <c r="J5" s="34"/>
      <c r="K5" s="34"/>
    </row>
    <row r="7" spans="1:11">
      <c r="A7" s="117" t="s">
        <v>0</v>
      </c>
      <c r="B7" s="117" t="s">
        <v>1</v>
      </c>
      <c r="C7" s="118" t="s">
        <v>219</v>
      </c>
      <c r="D7" s="118" t="s">
        <v>11</v>
      </c>
      <c r="E7" s="117" t="s">
        <v>220</v>
      </c>
      <c r="F7" s="118" t="s">
        <v>144</v>
      </c>
      <c r="G7" s="118"/>
      <c r="H7" s="118"/>
      <c r="I7" s="33"/>
      <c r="J7" s="40"/>
      <c r="K7" s="40"/>
    </row>
    <row r="8" spans="1:11">
      <c r="A8" s="117"/>
      <c r="B8" s="117"/>
      <c r="C8" s="118"/>
      <c r="D8" s="118"/>
      <c r="E8" s="117"/>
      <c r="F8" s="118" t="s">
        <v>2</v>
      </c>
      <c r="G8" s="118" t="s">
        <v>417</v>
      </c>
      <c r="H8" s="118"/>
      <c r="I8" s="33"/>
      <c r="J8" s="40"/>
      <c r="K8" s="40"/>
    </row>
    <row r="9" spans="1:11" ht="30">
      <c r="A9" s="117"/>
      <c r="B9" s="117"/>
      <c r="C9" s="118"/>
      <c r="D9" s="118"/>
      <c r="E9" s="117"/>
      <c r="F9" s="118"/>
      <c r="G9" s="46" t="s">
        <v>12</v>
      </c>
      <c r="H9" s="46" t="s">
        <v>145</v>
      </c>
      <c r="I9" s="25" t="s">
        <v>7</v>
      </c>
      <c r="J9" s="46" t="s">
        <v>8</v>
      </c>
      <c r="K9" s="46" t="s">
        <v>9</v>
      </c>
    </row>
    <row r="10" spans="1:11" s="38" customFormat="1" ht="20.25">
      <c r="A10" s="124" t="s">
        <v>418</v>
      </c>
      <c r="B10" s="125"/>
      <c r="C10" s="119">
        <f>C12 + C23 + C29 + C34 + C36 + C38 + C48 + C50 + C53 + C62 + C71 + C79 + C81 + C85 + C98 + C102 + C110 + C112 + C114 + C116</f>
        <v>423.10999999999996</v>
      </c>
      <c r="D10" s="119"/>
      <c r="E10" s="119"/>
      <c r="F10" s="119">
        <f>F12 + F23 + F29 + F34 + F36 + F38 + F48 + F50 + F53 + F62 + F71 + F79 + F81 + F85 + F98 + F102 + F110 + F112 + F114 + F116</f>
        <v>247203.95</v>
      </c>
      <c r="G10" s="119">
        <f>G12 + G23 + G29 + G34 + G36 + G38 + G48 + G50 + G53 + G62 + G71 + G79 + G81 + G85 + G98 + G102 + G110 + G112 + G114 + G116</f>
        <v>200028.30000000002</v>
      </c>
      <c r="H10" s="119">
        <f>H12 + H23 + H29 + H34 + H36 + H38 + H48 + H50 + H53 + H62 + H71 + H79 + H81 + H85 + H98 + H102 + H110 + H112 + H114 + H116</f>
        <v>47175.65</v>
      </c>
      <c r="I10" s="35"/>
      <c r="J10" s="35"/>
      <c r="K10" s="37"/>
    </row>
    <row r="11" spans="1:11" s="38" customFormat="1" ht="20.25">
      <c r="A11" s="126"/>
      <c r="B11" s="127"/>
      <c r="C11" s="120"/>
      <c r="D11" s="120"/>
      <c r="E11" s="120"/>
      <c r="F11" s="120"/>
      <c r="G11" s="120"/>
      <c r="H11" s="120"/>
      <c r="I11" s="35"/>
      <c r="J11" s="35"/>
      <c r="K11" s="37"/>
    </row>
    <row r="12" spans="1:11" s="29" customFormat="1" ht="14.25">
      <c r="A12" s="26"/>
      <c r="B12" s="27" t="s">
        <v>29</v>
      </c>
      <c r="C12" s="28">
        <f>SUM(C13:C22)</f>
        <v>98.100000000000009</v>
      </c>
      <c r="D12" s="28"/>
      <c r="E12" s="26"/>
      <c r="F12" s="28">
        <f>SUM(F13:F22)</f>
        <v>13450</v>
      </c>
      <c r="G12" s="28">
        <f>SUM(G13:G22)</f>
        <v>11200</v>
      </c>
      <c r="H12" s="28">
        <f>SUM(H13:H22)</f>
        <v>2250</v>
      </c>
      <c r="I12" s="42"/>
      <c r="J12" s="28"/>
      <c r="K12" s="28"/>
    </row>
    <row r="13" spans="1:11" ht="45">
      <c r="A13" s="47"/>
      <c r="B13" s="7" t="s">
        <v>218</v>
      </c>
      <c r="C13" s="46">
        <v>9.9</v>
      </c>
      <c r="D13" s="46">
        <v>20000</v>
      </c>
      <c r="E13" s="47" t="s">
        <v>6</v>
      </c>
      <c r="F13" s="46">
        <f t="shared" ref="F13:F22" si="0">G13 + H13</f>
        <v>1200</v>
      </c>
      <c r="G13" s="46">
        <v>1000</v>
      </c>
      <c r="H13" s="46">
        <v>200</v>
      </c>
      <c r="I13" s="25"/>
      <c r="J13" s="46"/>
      <c r="K13" s="46"/>
    </row>
    <row r="14" spans="1:11" ht="45">
      <c r="A14" s="47"/>
      <c r="B14" s="7" t="s">
        <v>221</v>
      </c>
      <c r="C14" s="46">
        <v>6.9</v>
      </c>
      <c r="D14" s="46">
        <v>15000</v>
      </c>
      <c r="E14" s="47" t="s">
        <v>6</v>
      </c>
      <c r="F14" s="46">
        <f t="shared" si="0"/>
        <v>900</v>
      </c>
      <c r="G14" s="46">
        <v>800</v>
      </c>
      <c r="H14" s="46">
        <v>100</v>
      </c>
      <c r="I14" s="25"/>
      <c r="J14" s="46"/>
      <c r="K14" s="46"/>
    </row>
    <row r="15" spans="1:11" ht="45">
      <c r="A15" s="47"/>
      <c r="B15" s="7" t="s">
        <v>244</v>
      </c>
      <c r="C15" s="46">
        <v>9</v>
      </c>
      <c r="D15" s="46">
        <v>20000</v>
      </c>
      <c r="E15" s="47" t="s">
        <v>6</v>
      </c>
      <c r="F15" s="46">
        <f t="shared" si="0"/>
        <v>1500</v>
      </c>
      <c r="G15" s="46">
        <v>1200</v>
      </c>
      <c r="H15" s="46">
        <v>300</v>
      </c>
      <c r="I15" s="25"/>
      <c r="J15" s="46"/>
      <c r="K15" s="46"/>
    </row>
    <row r="16" spans="1:11" ht="45">
      <c r="A16" s="47"/>
      <c r="B16" s="7" t="s">
        <v>222</v>
      </c>
      <c r="C16" s="46">
        <v>25.9</v>
      </c>
      <c r="D16" s="46">
        <v>50000</v>
      </c>
      <c r="E16" s="47" t="s">
        <v>6</v>
      </c>
      <c r="F16" s="46">
        <f t="shared" si="0"/>
        <v>1900</v>
      </c>
      <c r="G16" s="46">
        <v>1500</v>
      </c>
      <c r="H16" s="46">
        <v>400</v>
      </c>
      <c r="I16" s="25"/>
      <c r="J16" s="46"/>
      <c r="K16" s="46"/>
    </row>
    <row r="17" spans="1:11" ht="45">
      <c r="A17" s="47"/>
      <c r="B17" s="7" t="s">
        <v>243</v>
      </c>
      <c r="C17" s="46">
        <v>16</v>
      </c>
      <c r="D17" s="46">
        <v>30000</v>
      </c>
      <c r="E17" s="47" t="s">
        <v>6</v>
      </c>
      <c r="F17" s="46">
        <f t="shared" si="0"/>
        <v>1500</v>
      </c>
      <c r="G17" s="46">
        <v>1200</v>
      </c>
      <c r="H17" s="46">
        <v>300</v>
      </c>
      <c r="I17" s="25"/>
      <c r="J17" s="46"/>
      <c r="K17" s="46"/>
    </row>
    <row r="18" spans="1:11" ht="45">
      <c r="A18" s="47"/>
      <c r="B18" s="7" t="s">
        <v>245</v>
      </c>
      <c r="C18" s="46">
        <v>6.4</v>
      </c>
      <c r="D18" s="46">
        <v>15000</v>
      </c>
      <c r="E18" s="47" t="s">
        <v>6</v>
      </c>
      <c r="F18" s="46">
        <f t="shared" si="0"/>
        <v>1150</v>
      </c>
      <c r="G18" s="46">
        <v>1000</v>
      </c>
      <c r="H18" s="46">
        <v>150</v>
      </c>
      <c r="I18" s="25"/>
      <c r="J18" s="46"/>
      <c r="K18" s="46"/>
    </row>
    <row r="19" spans="1:11" ht="45">
      <c r="A19" s="47"/>
      <c r="B19" s="7" t="s">
        <v>246</v>
      </c>
      <c r="C19" s="46">
        <v>5.5</v>
      </c>
      <c r="D19" s="46">
        <v>11000</v>
      </c>
      <c r="E19" s="47" t="s">
        <v>6</v>
      </c>
      <c r="F19" s="46">
        <f t="shared" si="0"/>
        <v>1100</v>
      </c>
      <c r="G19" s="46">
        <v>1000</v>
      </c>
      <c r="H19" s="46">
        <v>100</v>
      </c>
      <c r="I19" s="25"/>
      <c r="J19" s="46"/>
      <c r="K19" s="46"/>
    </row>
    <row r="20" spans="1:11" ht="45">
      <c r="A20" s="47"/>
      <c r="B20" s="7" t="s">
        <v>223</v>
      </c>
      <c r="C20" s="46">
        <v>11</v>
      </c>
      <c r="D20" s="46">
        <v>22000</v>
      </c>
      <c r="E20" s="47" t="s">
        <v>6</v>
      </c>
      <c r="F20" s="46">
        <f t="shared" si="0"/>
        <v>1600</v>
      </c>
      <c r="G20" s="46">
        <v>1200</v>
      </c>
      <c r="H20" s="46">
        <v>400</v>
      </c>
      <c r="I20" s="25"/>
      <c r="J20" s="46"/>
      <c r="K20" s="46"/>
    </row>
    <row r="21" spans="1:11" ht="45">
      <c r="A21" s="47"/>
      <c r="B21" s="7" t="s">
        <v>224</v>
      </c>
      <c r="C21" s="46">
        <v>2.5</v>
      </c>
      <c r="D21" s="46">
        <v>5000</v>
      </c>
      <c r="E21" s="47" t="s">
        <v>6</v>
      </c>
      <c r="F21" s="46">
        <f t="shared" si="0"/>
        <v>1000</v>
      </c>
      <c r="G21" s="46">
        <v>900</v>
      </c>
      <c r="H21" s="46">
        <v>100</v>
      </c>
      <c r="I21" s="46"/>
      <c r="J21" s="46"/>
      <c r="K21" s="46"/>
    </row>
    <row r="22" spans="1:11" ht="45">
      <c r="A22" s="47"/>
      <c r="B22" s="7" t="s">
        <v>247</v>
      </c>
      <c r="C22" s="46">
        <v>5</v>
      </c>
      <c r="D22" s="46">
        <v>10000</v>
      </c>
      <c r="E22" s="47" t="s">
        <v>6</v>
      </c>
      <c r="F22" s="46">
        <f t="shared" si="0"/>
        <v>1600</v>
      </c>
      <c r="G22" s="46">
        <v>1400</v>
      </c>
      <c r="H22" s="46">
        <v>200</v>
      </c>
      <c r="I22" s="46"/>
      <c r="J22" s="46"/>
      <c r="K22" s="46"/>
    </row>
    <row r="23" spans="1:11" s="29" customFormat="1" ht="14.25">
      <c r="A23" s="30"/>
      <c r="B23" s="30" t="s">
        <v>10</v>
      </c>
      <c r="C23" s="28">
        <f>SUM(C24:C28)</f>
        <v>12.06</v>
      </c>
      <c r="D23" s="28"/>
      <c r="E23" s="26"/>
      <c r="F23" s="28">
        <f>SUM(F24:F28)</f>
        <v>17699</v>
      </c>
      <c r="G23" s="28">
        <f>SUM(G24:G28)</f>
        <v>15744.1</v>
      </c>
      <c r="H23" s="28">
        <f>SUM(H24:H28)</f>
        <v>1954.9</v>
      </c>
      <c r="I23" s="31"/>
      <c r="J23" s="31"/>
      <c r="K23" s="31"/>
    </row>
    <row r="24" spans="1:11" ht="45">
      <c r="A24" s="1"/>
      <c r="B24" s="2" t="s">
        <v>248</v>
      </c>
      <c r="C24" s="46">
        <v>3</v>
      </c>
      <c r="D24" s="46">
        <v>8993.4</v>
      </c>
      <c r="E24" s="47" t="s">
        <v>6</v>
      </c>
      <c r="F24" s="46">
        <f>G24 + H24</f>
        <v>8993.4</v>
      </c>
      <c r="G24" s="46">
        <v>8094.1</v>
      </c>
      <c r="H24" s="46">
        <v>899.3</v>
      </c>
      <c r="I24" s="46"/>
      <c r="J24" s="46">
        <v>899.3</v>
      </c>
      <c r="K24" s="46"/>
    </row>
    <row r="25" spans="1:11" ht="45">
      <c r="A25" s="1"/>
      <c r="B25" s="2" t="s">
        <v>5</v>
      </c>
      <c r="C25" s="46">
        <v>2</v>
      </c>
      <c r="D25" s="46">
        <v>6055.6</v>
      </c>
      <c r="E25" s="47" t="s">
        <v>6</v>
      </c>
      <c r="F25" s="46">
        <f>G25 + H25</f>
        <v>6055.6</v>
      </c>
      <c r="G25" s="46">
        <v>5450</v>
      </c>
      <c r="H25" s="46">
        <v>605.6</v>
      </c>
      <c r="I25" s="46"/>
      <c r="J25" s="46">
        <v>605.6</v>
      </c>
      <c r="K25" s="46"/>
    </row>
    <row r="26" spans="1:11" ht="45">
      <c r="A26" s="1"/>
      <c r="B26" s="2" t="s">
        <v>249</v>
      </c>
      <c r="C26" s="46">
        <v>4</v>
      </c>
      <c r="D26" s="46">
        <v>10073.200000000001</v>
      </c>
      <c r="E26" s="47" t="s">
        <v>6</v>
      </c>
      <c r="F26" s="46">
        <f>G26 + H26</f>
        <v>1200</v>
      </c>
      <c r="G26" s="46">
        <v>1000</v>
      </c>
      <c r="H26" s="46">
        <v>200</v>
      </c>
      <c r="I26" s="46"/>
      <c r="J26" s="46"/>
      <c r="K26" s="46"/>
    </row>
    <row r="27" spans="1:11" ht="45">
      <c r="A27" s="1"/>
      <c r="B27" s="2" t="s">
        <v>250</v>
      </c>
      <c r="C27" s="46">
        <v>3</v>
      </c>
      <c r="D27" s="46">
        <v>8240.5</v>
      </c>
      <c r="E27" s="47" t="s">
        <v>6</v>
      </c>
      <c r="F27" s="46">
        <f>G27 + H27</f>
        <v>1300</v>
      </c>
      <c r="G27" s="46">
        <v>1200</v>
      </c>
      <c r="H27" s="46">
        <v>100</v>
      </c>
      <c r="I27" s="46"/>
      <c r="J27" s="46"/>
      <c r="K27" s="46"/>
    </row>
    <row r="28" spans="1:11" ht="45">
      <c r="A28" s="1"/>
      <c r="B28" s="2" t="s">
        <v>225</v>
      </c>
      <c r="C28" s="46">
        <v>0.06</v>
      </c>
      <c r="D28" s="46">
        <v>150</v>
      </c>
      <c r="E28" s="47" t="s">
        <v>6</v>
      </c>
      <c r="F28" s="46">
        <f>G28 + H28</f>
        <v>150</v>
      </c>
      <c r="G28" s="46">
        <v>0</v>
      </c>
      <c r="H28" s="46">
        <v>150</v>
      </c>
      <c r="I28" s="46"/>
      <c r="J28" s="46">
        <v>150</v>
      </c>
      <c r="K28" s="46"/>
    </row>
    <row r="29" spans="1:11" s="29" customFormat="1" ht="14.25">
      <c r="A29" s="30"/>
      <c r="B29" s="30" t="s">
        <v>13</v>
      </c>
      <c r="C29" s="28">
        <f>SUM(C30:C33)</f>
        <v>25.2</v>
      </c>
      <c r="D29" s="28"/>
      <c r="E29" s="26"/>
      <c r="F29" s="28">
        <f>SUM(F30:F33)</f>
        <v>8900</v>
      </c>
      <c r="G29" s="28">
        <f>SUM(G30:G33)</f>
        <v>7300</v>
      </c>
      <c r="H29" s="28">
        <f>SUM(H30:H33)</f>
        <v>1600</v>
      </c>
      <c r="I29" s="31"/>
      <c r="J29" s="31"/>
      <c r="K29" s="31"/>
    </row>
    <row r="30" spans="1:11" ht="45">
      <c r="A30" s="1"/>
      <c r="B30" s="2" t="s">
        <v>226</v>
      </c>
      <c r="C30" s="46">
        <v>3.9</v>
      </c>
      <c r="D30" s="46">
        <v>8900</v>
      </c>
      <c r="E30" s="47" t="s">
        <v>6</v>
      </c>
      <c r="F30" s="46">
        <f>G30 + H30</f>
        <v>2600</v>
      </c>
      <c r="G30" s="46">
        <v>2000</v>
      </c>
      <c r="H30" s="46">
        <v>600</v>
      </c>
      <c r="I30" s="46"/>
      <c r="J30" s="46"/>
      <c r="K30" s="46"/>
    </row>
    <row r="31" spans="1:11" ht="45">
      <c r="A31" s="1"/>
      <c r="B31" s="2" t="s">
        <v>251</v>
      </c>
      <c r="C31" s="46">
        <v>12.6</v>
      </c>
      <c r="D31" s="46">
        <v>31050</v>
      </c>
      <c r="E31" s="47" t="s">
        <v>6</v>
      </c>
      <c r="F31" s="46">
        <f>G31 + H31</f>
        <v>2300</v>
      </c>
      <c r="G31" s="46">
        <v>1800</v>
      </c>
      <c r="H31" s="46">
        <v>500</v>
      </c>
      <c r="I31" s="46"/>
      <c r="J31" s="46"/>
      <c r="K31" s="46"/>
    </row>
    <row r="32" spans="1:11" ht="45">
      <c r="A32" s="1"/>
      <c r="B32" s="2" t="s">
        <v>258</v>
      </c>
      <c r="C32" s="46">
        <v>5.5</v>
      </c>
      <c r="D32" s="46">
        <v>12600</v>
      </c>
      <c r="E32" s="47" t="s">
        <v>6</v>
      </c>
      <c r="F32" s="46">
        <f>G32 + H32</f>
        <v>1800</v>
      </c>
      <c r="G32" s="46">
        <v>1500</v>
      </c>
      <c r="H32" s="46">
        <v>300</v>
      </c>
      <c r="I32" s="46"/>
      <c r="J32" s="46"/>
      <c r="K32" s="46"/>
    </row>
    <row r="33" spans="1:14" ht="45">
      <c r="A33" s="1"/>
      <c r="B33" s="2" t="s">
        <v>227</v>
      </c>
      <c r="C33" s="46">
        <v>3.2</v>
      </c>
      <c r="D33" s="46">
        <v>7400</v>
      </c>
      <c r="E33" s="47" t="s">
        <v>6</v>
      </c>
      <c r="F33" s="46">
        <f>G33 + H33</f>
        <v>2200</v>
      </c>
      <c r="G33" s="46">
        <v>2000</v>
      </c>
      <c r="H33" s="46">
        <v>200</v>
      </c>
      <c r="I33" s="46"/>
      <c r="J33" s="46"/>
      <c r="K33" s="46"/>
    </row>
    <row r="34" spans="1:14" s="12" customFormat="1" ht="14.25">
      <c r="A34" s="8"/>
      <c r="B34" s="9" t="s">
        <v>15</v>
      </c>
      <c r="C34" s="11">
        <v>0</v>
      </c>
      <c r="D34" s="11"/>
      <c r="E34" s="10"/>
      <c r="F34" s="11">
        <f>G34 + H34</f>
        <v>0</v>
      </c>
      <c r="G34" s="11">
        <f>H34 + I34</f>
        <v>0</v>
      </c>
      <c r="H34" s="11">
        <f>I34 + J34</f>
        <v>0</v>
      </c>
      <c r="I34" s="11"/>
      <c r="J34" s="11"/>
      <c r="K34" s="11"/>
    </row>
    <row r="35" spans="1:14" s="23" customFormat="1">
      <c r="A35" s="24"/>
      <c r="B35" s="21"/>
      <c r="C35" s="15"/>
      <c r="D35" s="15"/>
      <c r="E35" s="22"/>
      <c r="F35" s="15"/>
      <c r="G35" s="15"/>
      <c r="H35" s="15"/>
      <c r="I35" s="15"/>
      <c r="J35" s="15"/>
      <c r="K35" s="15"/>
    </row>
    <row r="36" spans="1:14" s="29" customFormat="1" ht="14.25">
      <c r="A36" s="32"/>
      <c r="B36" s="30" t="s">
        <v>17</v>
      </c>
      <c r="C36" s="28">
        <f>C37</f>
        <v>2.35</v>
      </c>
      <c r="D36" s="28"/>
      <c r="E36" s="26"/>
      <c r="F36" s="28">
        <f>F37</f>
        <v>13855.294</v>
      </c>
      <c r="G36" s="28">
        <f>G37</f>
        <v>13650</v>
      </c>
      <c r="H36" s="28">
        <f>H37</f>
        <v>205.29400000000001</v>
      </c>
      <c r="I36" s="28"/>
      <c r="J36" s="28"/>
      <c r="K36" s="28"/>
    </row>
    <row r="37" spans="1:14" ht="45">
      <c r="A37" s="1"/>
      <c r="B37" s="2" t="s">
        <v>255</v>
      </c>
      <c r="C37" s="46">
        <v>2.35</v>
      </c>
      <c r="D37" s="13">
        <v>13855.294</v>
      </c>
      <c r="E37" s="47" t="s">
        <v>6</v>
      </c>
      <c r="F37" s="46">
        <f>G37 + H37</f>
        <v>13855.294</v>
      </c>
      <c r="G37" s="46">
        <v>13650</v>
      </c>
      <c r="H37" s="46">
        <v>205.29400000000001</v>
      </c>
      <c r="I37" s="46">
        <v>0</v>
      </c>
      <c r="J37" s="46">
        <v>205.29399999999987</v>
      </c>
      <c r="K37" s="46">
        <v>0</v>
      </c>
      <c r="N37" s="4">
        <f>D37 - G37</f>
        <v>205.29399999999987</v>
      </c>
    </row>
    <row r="38" spans="1:14" s="29" customFormat="1" ht="14.25">
      <c r="A38" s="32"/>
      <c r="B38" s="30" t="s">
        <v>18</v>
      </c>
      <c r="C38" s="28">
        <f>SUM(C39:C47)</f>
        <v>44.8</v>
      </c>
      <c r="D38" s="28"/>
      <c r="E38" s="26"/>
      <c r="F38" s="28">
        <f>SUM(F39:F47)</f>
        <v>5014.4560000000001</v>
      </c>
      <c r="G38" s="28">
        <f>SUM(G39:G47)</f>
        <v>2700</v>
      </c>
      <c r="H38" s="28">
        <f>SUM(H39:H47)</f>
        <v>2314.4560000000001</v>
      </c>
      <c r="I38" s="28"/>
      <c r="J38" s="28"/>
      <c r="K38" s="28"/>
    </row>
    <row r="39" spans="1:14" ht="45">
      <c r="A39" s="1"/>
      <c r="B39" s="2" t="s">
        <v>228</v>
      </c>
      <c r="C39" s="46">
        <v>1.2</v>
      </c>
      <c r="D39" s="46">
        <v>3714.4560000000001</v>
      </c>
      <c r="E39" s="47" t="s">
        <v>37</v>
      </c>
      <c r="F39" s="46">
        <f t="shared" ref="F39:F47" si="1">G39 + H39</f>
        <v>3714.4560000000001</v>
      </c>
      <c r="G39" s="46">
        <v>2000</v>
      </c>
      <c r="H39" s="46">
        <v>1714.4559999999999</v>
      </c>
      <c r="I39" s="46"/>
      <c r="J39" s="46"/>
      <c r="K39" s="46">
        <v>10</v>
      </c>
    </row>
    <row r="40" spans="1:14" ht="45">
      <c r="A40" s="1"/>
      <c r="B40" s="2" t="s">
        <v>256</v>
      </c>
      <c r="C40" s="46">
        <v>1.6</v>
      </c>
      <c r="D40" s="46">
        <v>380</v>
      </c>
      <c r="E40" s="47" t="s">
        <v>37</v>
      </c>
      <c r="F40" s="46">
        <f t="shared" si="1"/>
        <v>380</v>
      </c>
      <c r="G40" s="46">
        <v>200</v>
      </c>
      <c r="H40" s="46">
        <v>180</v>
      </c>
      <c r="I40" s="46"/>
      <c r="J40" s="46"/>
      <c r="K40" s="46">
        <v>1</v>
      </c>
    </row>
    <row r="41" spans="1:14" ht="45">
      <c r="A41" s="1"/>
      <c r="B41" s="2" t="s">
        <v>257</v>
      </c>
      <c r="C41" s="46">
        <v>3.1</v>
      </c>
      <c r="D41" s="46">
        <v>600</v>
      </c>
      <c r="E41" s="47" t="s">
        <v>37</v>
      </c>
      <c r="F41" s="46">
        <f t="shared" si="1"/>
        <v>600</v>
      </c>
      <c r="G41" s="46">
        <v>300</v>
      </c>
      <c r="H41" s="46">
        <v>300</v>
      </c>
      <c r="I41" s="46"/>
      <c r="J41" s="46"/>
      <c r="K41" s="46"/>
    </row>
    <row r="42" spans="1:14" ht="45">
      <c r="A42" s="1"/>
      <c r="B42" s="2" t="s">
        <v>38</v>
      </c>
      <c r="C42" s="46">
        <v>18</v>
      </c>
      <c r="D42" s="16"/>
      <c r="E42" s="47" t="s">
        <v>37</v>
      </c>
      <c r="F42" s="46">
        <f t="shared" si="1"/>
        <v>0</v>
      </c>
      <c r="G42" s="16"/>
      <c r="H42" s="46">
        <f>I42 + J42 + K42</f>
        <v>0</v>
      </c>
      <c r="I42" s="46"/>
      <c r="J42" s="46"/>
      <c r="K42" s="46"/>
    </row>
    <row r="43" spans="1:14" ht="60">
      <c r="A43" s="1"/>
      <c r="B43" s="2" t="s">
        <v>259</v>
      </c>
      <c r="C43" s="46">
        <v>10</v>
      </c>
      <c r="D43" s="16"/>
      <c r="E43" s="47" t="s">
        <v>37</v>
      </c>
      <c r="F43" s="46">
        <f t="shared" si="1"/>
        <v>0</v>
      </c>
      <c r="G43" s="16"/>
      <c r="H43" s="46">
        <f>I43 + J43 + K43</f>
        <v>0</v>
      </c>
      <c r="I43" s="46"/>
      <c r="J43" s="46"/>
      <c r="K43" s="46"/>
    </row>
    <row r="44" spans="1:14" ht="45">
      <c r="A44" s="1"/>
      <c r="B44" s="2" t="s">
        <v>260</v>
      </c>
      <c r="C44" s="46">
        <v>0.2</v>
      </c>
      <c r="D44" s="46">
        <v>320</v>
      </c>
      <c r="E44" s="47" t="s">
        <v>37</v>
      </c>
      <c r="F44" s="46">
        <f t="shared" si="1"/>
        <v>320</v>
      </c>
      <c r="G44" s="46">
        <v>200</v>
      </c>
      <c r="H44" s="46">
        <v>120</v>
      </c>
      <c r="I44" s="46"/>
      <c r="J44" s="46"/>
      <c r="K44" s="46"/>
    </row>
    <row r="45" spans="1:14" ht="45">
      <c r="A45" s="1"/>
      <c r="B45" s="2" t="s">
        <v>261</v>
      </c>
      <c r="C45" s="46">
        <v>1.9</v>
      </c>
      <c r="D45" s="16"/>
      <c r="E45" s="47" t="s">
        <v>37</v>
      </c>
      <c r="F45" s="46">
        <f t="shared" si="1"/>
        <v>0</v>
      </c>
      <c r="G45" s="16"/>
      <c r="H45" s="46">
        <f>I45 + J45 + K45</f>
        <v>0</v>
      </c>
      <c r="I45" s="46"/>
      <c r="J45" s="46"/>
      <c r="K45" s="46"/>
    </row>
    <row r="46" spans="1:14" ht="45">
      <c r="A46" s="1"/>
      <c r="B46" s="2" t="s">
        <v>229</v>
      </c>
      <c r="C46" s="46">
        <v>7</v>
      </c>
      <c r="D46" s="16"/>
      <c r="E46" s="47" t="s">
        <v>37</v>
      </c>
      <c r="F46" s="46">
        <f t="shared" si="1"/>
        <v>0</v>
      </c>
      <c r="G46" s="16"/>
      <c r="H46" s="46">
        <f>I46 + J46 + K46</f>
        <v>0</v>
      </c>
      <c r="I46" s="46"/>
      <c r="J46" s="46"/>
      <c r="K46" s="46"/>
    </row>
    <row r="47" spans="1:14" ht="45">
      <c r="A47" s="1"/>
      <c r="B47" s="2" t="s">
        <v>167</v>
      </c>
      <c r="C47" s="46">
        <v>1.8</v>
      </c>
      <c r="D47" s="16"/>
      <c r="E47" s="47" t="s">
        <v>37</v>
      </c>
      <c r="F47" s="46">
        <f t="shared" si="1"/>
        <v>0</v>
      </c>
      <c r="G47" s="16"/>
      <c r="H47" s="46">
        <f>I47 + J47 + K47</f>
        <v>0</v>
      </c>
      <c r="I47" s="46"/>
      <c r="J47" s="46"/>
      <c r="K47" s="46"/>
    </row>
    <row r="48" spans="1:14" s="29" customFormat="1" ht="14.25">
      <c r="A48" s="32"/>
      <c r="B48" s="30" t="s">
        <v>19</v>
      </c>
      <c r="C48" s="28">
        <f>C49</f>
        <v>13.7</v>
      </c>
      <c r="D48" s="28"/>
      <c r="E48" s="26"/>
      <c r="F48" s="28">
        <f t="shared" ref="F48:K48" si="2">F49</f>
        <v>3400</v>
      </c>
      <c r="G48" s="28">
        <f t="shared" si="2"/>
        <v>3000</v>
      </c>
      <c r="H48" s="28">
        <f t="shared" si="2"/>
        <v>400</v>
      </c>
      <c r="I48" s="28">
        <f t="shared" si="2"/>
        <v>0</v>
      </c>
      <c r="J48" s="28">
        <f t="shared" si="2"/>
        <v>0</v>
      </c>
      <c r="K48" s="28">
        <f t="shared" si="2"/>
        <v>0</v>
      </c>
    </row>
    <row r="49" spans="1:11" ht="45">
      <c r="A49" s="1"/>
      <c r="B49" s="2" t="s">
        <v>230</v>
      </c>
      <c r="C49" s="46">
        <v>13.7</v>
      </c>
      <c r="D49" s="46">
        <v>60000</v>
      </c>
      <c r="E49" s="47" t="s">
        <v>37</v>
      </c>
      <c r="F49" s="46">
        <f>G49 + H49</f>
        <v>3400</v>
      </c>
      <c r="G49" s="46">
        <v>3000</v>
      </c>
      <c r="H49" s="46">
        <v>400</v>
      </c>
      <c r="I49" s="46"/>
      <c r="J49" s="46"/>
      <c r="K49" s="46"/>
    </row>
    <row r="50" spans="1:11" s="29" customFormat="1" ht="14.25">
      <c r="A50" s="32"/>
      <c r="B50" s="30" t="s">
        <v>20</v>
      </c>
      <c r="C50" s="28">
        <f>C51 + C52</f>
        <v>15.350000000000001</v>
      </c>
      <c r="D50" s="28"/>
      <c r="E50" s="26"/>
      <c r="F50" s="28">
        <f>F51 + F52</f>
        <v>41823</v>
      </c>
      <c r="G50" s="28">
        <f>G51 + G52</f>
        <v>36930</v>
      </c>
      <c r="H50" s="28">
        <f>H51 + H52</f>
        <v>4893</v>
      </c>
      <c r="I50" s="28"/>
      <c r="J50" s="28"/>
      <c r="K50" s="28"/>
    </row>
    <row r="51" spans="1:11" ht="45">
      <c r="A51" s="1"/>
      <c r="B51" s="2" t="s">
        <v>55</v>
      </c>
      <c r="C51" s="46">
        <v>9.5500000000000007</v>
      </c>
      <c r="D51" s="46">
        <v>72000</v>
      </c>
      <c r="E51" s="47" t="s">
        <v>37</v>
      </c>
      <c r="F51" s="46">
        <f>G51 + H51</f>
        <v>40623</v>
      </c>
      <c r="G51" s="46">
        <v>36930</v>
      </c>
      <c r="H51" s="46">
        <v>3693</v>
      </c>
      <c r="I51" s="46">
        <v>1641</v>
      </c>
      <c r="J51" s="46">
        <v>2052</v>
      </c>
      <c r="K51" s="46"/>
    </row>
    <row r="52" spans="1:11" ht="45">
      <c r="A52" s="1"/>
      <c r="B52" s="2" t="s">
        <v>231</v>
      </c>
      <c r="C52" s="46">
        <v>5.8</v>
      </c>
      <c r="D52" s="16"/>
      <c r="E52" s="47" t="s">
        <v>37</v>
      </c>
      <c r="F52" s="46">
        <f>G52 + H52</f>
        <v>1200</v>
      </c>
      <c r="G52" s="16"/>
      <c r="H52" s="46">
        <v>1200</v>
      </c>
      <c r="I52" s="46">
        <v>0</v>
      </c>
      <c r="J52" s="46">
        <v>1200</v>
      </c>
      <c r="K52" s="46">
        <v>0</v>
      </c>
    </row>
    <row r="53" spans="1:11" s="29" customFormat="1" ht="14.25">
      <c r="A53" s="32"/>
      <c r="B53" s="30" t="s">
        <v>21</v>
      </c>
      <c r="C53" s="28">
        <f>SUM(C54:C61)</f>
        <v>6.75</v>
      </c>
      <c r="D53" s="28"/>
      <c r="E53" s="26"/>
      <c r="F53" s="28">
        <f>SUM(F54:F61)</f>
        <v>8540</v>
      </c>
      <c r="G53" s="28">
        <f>SUM(G54:G61)</f>
        <v>6310</v>
      </c>
      <c r="H53" s="28">
        <f>SUM(H54:H61)</f>
        <v>2230</v>
      </c>
      <c r="I53" s="28"/>
      <c r="J53" s="28"/>
      <c r="K53" s="28"/>
    </row>
    <row r="54" spans="1:11" ht="45">
      <c r="A54" s="2"/>
      <c r="B54" s="2" t="s">
        <v>263</v>
      </c>
      <c r="C54" s="46">
        <v>0.7</v>
      </c>
      <c r="D54" s="46">
        <v>1000</v>
      </c>
      <c r="E54" s="47" t="s">
        <v>37</v>
      </c>
      <c r="F54" s="46">
        <f t="shared" ref="F54:F61" si="3">G54 + H54</f>
        <v>1000</v>
      </c>
      <c r="G54" s="46">
        <v>500</v>
      </c>
      <c r="H54" s="46">
        <v>500</v>
      </c>
      <c r="I54" s="46"/>
      <c r="J54" s="46"/>
      <c r="K54" s="46">
        <v>500</v>
      </c>
    </row>
    <row r="55" spans="1:11" ht="45">
      <c r="A55" s="2"/>
      <c r="B55" s="2" t="s">
        <v>262</v>
      </c>
      <c r="C55" s="46">
        <v>0.9</v>
      </c>
      <c r="D55" s="46">
        <v>1400</v>
      </c>
      <c r="E55" s="47" t="s">
        <v>37</v>
      </c>
      <c r="F55" s="46">
        <f t="shared" si="3"/>
        <v>1400</v>
      </c>
      <c r="G55" s="46">
        <v>1380</v>
      </c>
      <c r="H55" s="46">
        <f>I55 + J55 + K55</f>
        <v>20</v>
      </c>
      <c r="I55" s="46"/>
      <c r="J55" s="46">
        <v>20</v>
      </c>
      <c r="K55" s="46"/>
    </row>
    <row r="56" spans="1:11" ht="45">
      <c r="A56" s="2"/>
      <c r="B56" s="2" t="s">
        <v>77</v>
      </c>
      <c r="C56" s="46">
        <v>0.35</v>
      </c>
      <c r="D56" s="46">
        <v>500</v>
      </c>
      <c r="E56" s="47" t="s">
        <v>37</v>
      </c>
      <c r="F56" s="46">
        <f t="shared" si="3"/>
        <v>500</v>
      </c>
      <c r="G56" s="46">
        <v>300</v>
      </c>
      <c r="H56" s="46">
        <v>200</v>
      </c>
      <c r="I56" s="46"/>
      <c r="J56" s="46"/>
      <c r="K56" s="46"/>
    </row>
    <row r="57" spans="1:11" ht="45">
      <c r="A57" s="2"/>
      <c r="B57" s="2" t="s">
        <v>232</v>
      </c>
      <c r="C57" s="46">
        <v>0.4</v>
      </c>
      <c r="D57" s="46">
        <v>600</v>
      </c>
      <c r="E57" s="47" t="s">
        <v>37</v>
      </c>
      <c r="F57" s="46">
        <f t="shared" si="3"/>
        <v>600</v>
      </c>
      <c r="G57" s="46">
        <v>0</v>
      </c>
      <c r="H57" s="46">
        <v>600</v>
      </c>
      <c r="I57" s="46"/>
      <c r="J57" s="46"/>
      <c r="K57" s="46">
        <v>600</v>
      </c>
    </row>
    <row r="58" spans="1:11" ht="45">
      <c r="A58" s="2"/>
      <c r="B58" s="2" t="s">
        <v>233</v>
      </c>
      <c r="C58" s="46">
        <v>0.8</v>
      </c>
      <c r="D58" s="46">
        <v>1000</v>
      </c>
      <c r="E58" s="47" t="s">
        <v>37</v>
      </c>
      <c r="F58" s="46">
        <f t="shared" si="3"/>
        <v>1000</v>
      </c>
      <c r="G58" s="46">
        <v>600</v>
      </c>
      <c r="H58" s="46">
        <v>400</v>
      </c>
      <c r="I58" s="46"/>
      <c r="J58" s="46"/>
      <c r="K58" s="46"/>
    </row>
    <row r="59" spans="1:11" ht="45">
      <c r="A59" s="2"/>
      <c r="B59" s="2" t="s">
        <v>233</v>
      </c>
      <c r="C59" s="46">
        <v>1.8</v>
      </c>
      <c r="D59" s="46">
        <v>2800</v>
      </c>
      <c r="E59" s="47" t="s">
        <v>37</v>
      </c>
      <c r="F59" s="46">
        <f t="shared" si="3"/>
        <v>2800</v>
      </c>
      <c r="G59" s="46">
        <v>2730</v>
      </c>
      <c r="H59" s="46">
        <v>70</v>
      </c>
      <c r="I59" s="46"/>
      <c r="J59" s="46">
        <v>60</v>
      </c>
      <c r="K59" s="46">
        <v>10</v>
      </c>
    </row>
    <row r="60" spans="1:11" ht="45">
      <c r="A60" s="2"/>
      <c r="B60" s="2" t="s">
        <v>234</v>
      </c>
      <c r="C60" s="46">
        <v>0.6</v>
      </c>
      <c r="D60" s="46">
        <v>840</v>
      </c>
      <c r="E60" s="47" t="s">
        <v>37</v>
      </c>
      <c r="F60" s="46">
        <f t="shared" si="3"/>
        <v>840</v>
      </c>
      <c r="G60" s="46">
        <v>600</v>
      </c>
      <c r="H60" s="46">
        <v>240</v>
      </c>
      <c r="I60" s="46"/>
      <c r="J60" s="46"/>
      <c r="K60" s="46"/>
    </row>
    <row r="61" spans="1:11" ht="45">
      <c r="A61" s="2"/>
      <c r="B61" s="2" t="s">
        <v>264</v>
      </c>
      <c r="C61" s="46">
        <v>1.2</v>
      </c>
      <c r="D61" s="46">
        <v>400</v>
      </c>
      <c r="E61" s="47" t="s">
        <v>37</v>
      </c>
      <c r="F61" s="46">
        <f t="shared" si="3"/>
        <v>400</v>
      </c>
      <c r="G61" s="46">
        <v>200</v>
      </c>
      <c r="H61" s="46">
        <v>200</v>
      </c>
      <c r="I61" s="46"/>
      <c r="J61" s="46"/>
      <c r="K61" s="46"/>
    </row>
    <row r="62" spans="1:11" s="29" customFormat="1" ht="14.25">
      <c r="A62" s="32"/>
      <c r="B62" s="30" t="s">
        <v>22</v>
      </c>
      <c r="C62" s="28">
        <f>SUM(C63:C70)</f>
        <v>48.6</v>
      </c>
      <c r="D62" s="28"/>
      <c r="E62" s="26"/>
      <c r="F62" s="28">
        <f>SUM(F63:F70)</f>
        <v>37300</v>
      </c>
      <c r="G62" s="28">
        <f>SUM(G63:G70)</f>
        <v>32100</v>
      </c>
      <c r="H62" s="28">
        <f>SUM(H63:H70)</f>
        <v>5200</v>
      </c>
      <c r="I62" s="28"/>
      <c r="J62" s="28"/>
      <c r="K62" s="28"/>
    </row>
    <row r="63" spans="1:11" ht="45">
      <c r="A63" s="1"/>
      <c r="B63" s="2" t="s">
        <v>265</v>
      </c>
      <c r="C63" s="46">
        <v>4</v>
      </c>
      <c r="D63" s="46">
        <v>6000</v>
      </c>
      <c r="E63" s="47" t="s">
        <v>37</v>
      </c>
      <c r="F63" s="46">
        <f t="shared" ref="F63:F70" si="4">G63 + H63</f>
        <v>6000</v>
      </c>
      <c r="G63" s="46">
        <v>5400</v>
      </c>
      <c r="H63" s="46">
        <f>I63 + J63 + K63</f>
        <v>600</v>
      </c>
      <c r="I63" s="46"/>
      <c r="J63" s="46">
        <v>0</v>
      </c>
      <c r="K63" s="46">
        <v>600</v>
      </c>
    </row>
    <row r="64" spans="1:11" ht="45">
      <c r="A64" s="1"/>
      <c r="B64" s="2" t="s">
        <v>266</v>
      </c>
      <c r="C64" s="46">
        <f>1.2 + 1.2</f>
        <v>2.4</v>
      </c>
      <c r="D64" s="46">
        <v>5000</v>
      </c>
      <c r="E64" s="47" t="s">
        <v>37</v>
      </c>
      <c r="F64" s="46">
        <f t="shared" si="4"/>
        <v>5000</v>
      </c>
      <c r="G64" s="46">
        <v>4500</v>
      </c>
      <c r="H64" s="46">
        <f>I64 + J64 + K64</f>
        <v>500</v>
      </c>
      <c r="I64" s="46"/>
      <c r="J64" s="46">
        <v>0</v>
      </c>
      <c r="K64" s="46">
        <v>500</v>
      </c>
    </row>
    <row r="65" spans="1:11" ht="45">
      <c r="A65" s="1"/>
      <c r="B65" s="2" t="s">
        <v>267</v>
      </c>
      <c r="C65" s="46">
        <f>2.8 + 0.3</f>
        <v>3.0999999999999996</v>
      </c>
      <c r="D65" s="46">
        <v>4000</v>
      </c>
      <c r="E65" s="47" t="s">
        <v>37</v>
      </c>
      <c r="F65" s="46">
        <f t="shared" si="4"/>
        <v>4000</v>
      </c>
      <c r="G65" s="46">
        <v>3600</v>
      </c>
      <c r="H65" s="46">
        <f>I65 + J65 + K65</f>
        <v>400</v>
      </c>
      <c r="I65" s="46"/>
      <c r="J65" s="46">
        <v>0</v>
      </c>
      <c r="K65" s="46">
        <v>400</v>
      </c>
    </row>
    <row r="66" spans="1:11" ht="45">
      <c r="A66" s="1"/>
      <c r="B66" s="2" t="s">
        <v>268</v>
      </c>
      <c r="C66" s="46">
        <f>0.3 + 3 + 0.3 + 1</f>
        <v>4.5999999999999996</v>
      </c>
      <c r="D66" s="46">
        <v>6000</v>
      </c>
      <c r="E66" s="47" t="s">
        <v>37</v>
      </c>
      <c r="F66" s="46">
        <f t="shared" si="4"/>
        <v>6000</v>
      </c>
      <c r="G66" s="46">
        <v>5400</v>
      </c>
      <c r="H66" s="46">
        <f>I66 + J66 + K66</f>
        <v>600</v>
      </c>
      <c r="I66" s="46"/>
      <c r="J66" s="46">
        <v>0</v>
      </c>
      <c r="K66" s="46">
        <v>600</v>
      </c>
    </row>
    <row r="67" spans="1:11" ht="60">
      <c r="A67" s="1"/>
      <c r="B67" s="17" t="s">
        <v>269</v>
      </c>
      <c r="C67" s="46">
        <f>5 + 4</f>
        <v>9</v>
      </c>
      <c r="D67" s="46">
        <v>10000</v>
      </c>
      <c r="E67" s="47" t="s">
        <v>37</v>
      </c>
      <c r="F67" s="46">
        <f t="shared" si="4"/>
        <v>2900</v>
      </c>
      <c r="G67" s="46">
        <v>2000</v>
      </c>
      <c r="H67" s="46">
        <v>900</v>
      </c>
      <c r="I67" s="46"/>
      <c r="J67" s="46">
        <v>0</v>
      </c>
      <c r="K67" s="46">
        <v>1000</v>
      </c>
    </row>
    <row r="68" spans="1:11" ht="45">
      <c r="A68" s="1"/>
      <c r="B68" s="2" t="s">
        <v>270</v>
      </c>
      <c r="C68" s="46">
        <f>0.5 + 8 + 0.5 + 1 + 0.5</f>
        <v>10.5</v>
      </c>
      <c r="D68" s="46">
        <v>15000</v>
      </c>
      <c r="E68" s="47" t="s">
        <v>37</v>
      </c>
      <c r="F68" s="46">
        <f t="shared" si="4"/>
        <v>4000</v>
      </c>
      <c r="G68" s="46">
        <v>3200</v>
      </c>
      <c r="H68" s="46">
        <v>800</v>
      </c>
      <c r="I68" s="46"/>
      <c r="J68" s="46">
        <v>500</v>
      </c>
      <c r="K68" s="46">
        <v>1000</v>
      </c>
    </row>
    <row r="69" spans="1:11" ht="45">
      <c r="A69" s="1"/>
      <c r="B69" s="2" t="s">
        <v>235</v>
      </c>
      <c r="C69" s="46">
        <f>0.8 + 9 + 0.2</f>
        <v>10</v>
      </c>
      <c r="D69" s="46">
        <v>15000</v>
      </c>
      <c r="E69" s="47" t="s">
        <v>37</v>
      </c>
      <c r="F69" s="46">
        <f t="shared" si="4"/>
        <v>4400</v>
      </c>
      <c r="G69" s="46">
        <v>3500</v>
      </c>
      <c r="H69" s="46">
        <v>900</v>
      </c>
      <c r="I69" s="46"/>
      <c r="J69" s="46">
        <v>500</v>
      </c>
      <c r="K69" s="46">
        <v>1000</v>
      </c>
    </row>
    <row r="70" spans="1:11" ht="45">
      <c r="A70" s="1"/>
      <c r="B70" s="2" t="s">
        <v>271</v>
      </c>
      <c r="C70" s="46">
        <v>5</v>
      </c>
      <c r="D70" s="46">
        <v>5000</v>
      </c>
      <c r="E70" s="47" t="s">
        <v>37</v>
      </c>
      <c r="F70" s="46">
        <f t="shared" si="4"/>
        <v>5000</v>
      </c>
      <c r="G70" s="46">
        <v>4500</v>
      </c>
      <c r="H70" s="46">
        <f>I70 + J70 + K70</f>
        <v>500</v>
      </c>
      <c r="I70" s="46"/>
      <c r="J70" s="46">
        <v>0</v>
      </c>
      <c r="K70" s="46">
        <v>500</v>
      </c>
    </row>
    <row r="71" spans="1:11" s="29" customFormat="1" ht="14.25">
      <c r="A71" s="32"/>
      <c r="B71" s="30" t="s">
        <v>23</v>
      </c>
      <c r="C71" s="28">
        <f>SUM(C72:C78)</f>
        <v>64.400000000000006</v>
      </c>
      <c r="D71" s="28"/>
      <c r="E71" s="26"/>
      <c r="F71" s="28">
        <f t="shared" ref="F71:K71" si="5">SUM(F72:F78)</f>
        <v>15966</v>
      </c>
      <c r="G71" s="28">
        <f t="shared" si="5"/>
        <v>12500</v>
      </c>
      <c r="H71" s="28">
        <f t="shared" si="5"/>
        <v>3466</v>
      </c>
      <c r="I71" s="28">
        <f t="shared" si="5"/>
        <v>0</v>
      </c>
      <c r="J71" s="28">
        <f t="shared" si="5"/>
        <v>0</v>
      </c>
      <c r="K71" s="28">
        <f t="shared" si="5"/>
        <v>270</v>
      </c>
    </row>
    <row r="72" spans="1:11" ht="45">
      <c r="A72" s="1"/>
      <c r="B72" s="2" t="s">
        <v>272</v>
      </c>
      <c r="C72" s="46">
        <v>6</v>
      </c>
      <c r="D72" s="46">
        <v>5880</v>
      </c>
      <c r="E72" s="47" t="s">
        <v>37</v>
      </c>
      <c r="F72" s="46">
        <f t="shared" ref="F72:F78" si="6">G72 + H72</f>
        <v>3600</v>
      </c>
      <c r="G72" s="46">
        <v>3000</v>
      </c>
      <c r="H72" s="46">
        <v>600</v>
      </c>
      <c r="I72" s="46"/>
      <c r="J72" s="46"/>
      <c r="K72" s="46">
        <v>100</v>
      </c>
    </row>
    <row r="73" spans="1:11" ht="45">
      <c r="A73" s="1"/>
      <c r="B73" s="2" t="s">
        <v>78</v>
      </c>
      <c r="C73" s="46">
        <v>7</v>
      </c>
      <c r="D73" s="46">
        <v>6860</v>
      </c>
      <c r="E73" s="47" t="s">
        <v>37</v>
      </c>
      <c r="F73" s="46">
        <f t="shared" si="6"/>
        <v>2500</v>
      </c>
      <c r="G73" s="46">
        <v>2000</v>
      </c>
      <c r="H73" s="46">
        <v>500</v>
      </c>
      <c r="I73" s="46"/>
      <c r="J73" s="46"/>
      <c r="K73" s="46">
        <v>30</v>
      </c>
    </row>
    <row r="74" spans="1:11" ht="45">
      <c r="A74" s="1"/>
      <c r="B74" s="2" t="s">
        <v>236</v>
      </c>
      <c r="C74" s="46">
        <v>3</v>
      </c>
      <c r="D74" s="46">
        <v>2940</v>
      </c>
      <c r="E74" s="47" t="s">
        <v>37</v>
      </c>
      <c r="F74" s="46">
        <f t="shared" si="6"/>
        <v>1200</v>
      </c>
      <c r="G74" s="46">
        <v>1000</v>
      </c>
      <c r="H74" s="46">
        <v>200</v>
      </c>
      <c r="I74" s="46"/>
      <c r="J74" s="46"/>
      <c r="K74" s="46">
        <v>70</v>
      </c>
    </row>
    <row r="75" spans="1:11" ht="45">
      <c r="A75" s="1"/>
      <c r="B75" s="2" t="s">
        <v>237</v>
      </c>
      <c r="C75" s="46">
        <v>30</v>
      </c>
      <c r="D75" s="46">
        <v>29400</v>
      </c>
      <c r="E75" s="47" t="s">
        <v>37</v>
      </c>
      <c r="F75" s="46">
        <f t="shared" si="6"/>
        <v>3100</v>
      </c>
      <c r="G75" s="46">
        <v>2500</v>
      </c>
      <c r="H75" s="46">
        <v>600</v>
      </c>
      <c r="I75" s="46"/>
      <c r="J75" s="46"/>
      <c r="K75" s="46"/>
    </row>
    <row r="76" spans="1:11" ht="45">
      <c r="A76" s="1"/>
      <c r="B76" s="2" t="s">
        <v>238</v>
      </c>
      <c r="C76" s="46">
        <v>1.7</v>
      </c>
      <c r="D76" s="46">
        <v>1666</v>
      </c>
      <c r="E76" s="47" t="s">
        <v>37</v>
      </c>
      <c r="F76" s="46">
        <f t="shared" si="6"/>
        <v>1666</v>
      </c>
      <c r="G76" s="46">
        <v>1000</v>
      </c>
      <c r="H76" s="46">
        <v>666</v>
      </c>
      <c r="I76" s="46"/>
      <c r="J76" s="46"/>
      <c r="K76" s="46"/>
    </row>
    <row r="77" spans="1:11" ht="45">
      <c r="A77" s="1"/>
      <c r="B77" s="2" t="s">
        <v>239</v>
      </c>
      <c r="C77" s="46">
        <v>12.8</v>
      </c>
      <c r="D77" s="46">
        <v>12544</v>
      </c>
      <c r="E77" s="47" t="s">
        <v>37</v>
      </c>
      <c r="F77" s="46">
        <f t="shared" si="6"/>
        <v>2500</v>
      </c>
      <c r="G77" s="46">
        <v>2000</v>
      </c>
      <c r="H77" s="46">
        <v>500</v>
      </c>
      <c r="I77" s="46"/>
      <c r="J77" s="46"/>
      <c r="K77" s="46">
        <v>35</v>
      </c>
    </row>
    <row r="78" spans="1:11" ht="45">
      <c r="A78" s="1"/>
      <c r="B78" s="2" t="s">
        <v>252</v>
      </c>
      <c r="C78" s="46">
        <v>3.9</v>
      </c>
      <c r="D78" s="46">
        <v>3822</v>
      </c>
      <c r="E78" s="47" t="s">
        <v>37</v>
      </c>
      <c r="F78" s="46">
        <f t="shared" si="6"/>
        <v>1400</v>
      </c>
      <c r="G78" s="46">
        <v>1000</v>
      </c>
      <c r="H78" s="46">
        <v>400</v>
      </c>
      <c r="I78" s="46"/>
      <c r="J78" s="46"/>
      <c r="K78" s="46">
        <v>35</v>
      </c>
    </row>
    <row r="79" spans="1:11" s="29" customFormat="1" ht="14.25">
      <c r="A79" s="32"/>
      <c r="B79" s="30" t="s">
        <v>24</v>
      </c>
      <c r="C79" s="28">
        <f>C80</f>
        <v>9</v>
      </c>
      <c r="D79" s="28"/>
      <c r="E79" s="26"/>
      <c r="F79" s="28">
        <f>F80</f>
        <v>12794.2</v>
      </c>
      <c r="G79" s="28">
        <f>G80</f>
        <v>11594.2</v>
      </c>
      <c r="H79" s="28">
        <f>H80</f>
        <v>1200</v>
      </c>
      <c r="I79" s="28"/>
      <c r="J79" s="28"/>
      <c r="K79" s="28"/>
    </row>
    <row r="80" spans="1:11" ht="45">
      <c r="A80" s="1"/>
      <c r="B80" s="2" t="s">
        <v>253</v>
      </c>
      <c r="C80" s="46">
        <v>9</v>
      </c>
      <c r="D80" s="16"/>
      <c r="E80" s="47" t="s">
        <v>37</v>
      </c>
      <c r="F80" s="46">
        <f>G80 + H80</f>
        <v>12794.2</v>
      </c>
      <c r="G80" s="46">
        <v>11594.2</v>
      </c>
      <c r="H80" s="46">
        <f>I80 + J80 + K80</f>
        <v>1200</v>
      </c>
      <c r="I80" s="46"/>
      <c r="J80" s="46"/>
      <c r="K80" s="46">
        <v>1200</v>
      </c>
    </row>
    <row r="81" spans="1:11" s="29" customFormat="1" ht="14.25">
      <c r="A81" s="32"/>
      <c r="B81" s="30" t="s">
        <v>25</v>
      </c>
      <c r="C81" s="28">
        <f>SUM(C82:C84)</f>
        <v>7.5</v>
      </c>
      <c r="D81" s="28"/>
      <c r="E81" s="26"/>
      <c r="F81" s="28">
        <f>SUM(F82:F84)</f>
        <v>3000</v>
      </c>
      <c r="G81" s="28">
        <f>SUM(G82:G84)</f>
        <v>2000</v>
      </c>
      <c r="H81" s="28">
        <f>SUM(H82:H84)</f>
        <v>1000</v>
      </c>
      <c r="I81" s="28"/>
      <c r="J81" s="28"/>
      <c r="K81" s="28"/>
    </row>
    <row r="82" spans="1:11" ht="45">
      <c r="A82" s="1"/>
      <c r="B82" s="2" t="s">
        <v>273</v>
      </c>
      <c r="C82" s="46">
        <v>1.8</v>
      </c>
      <c r="D82" s="46">
        <v>400</v>
      </c>
      <c r="E82" s="47" t="s">
        <v>37</v>
      </c>
      <c r="F82" s="46">
        <f>G82 + H82</f>
        <v>400</v>
      </c>
      <c r="G82" s="46">
        <v>0</v>
      </c>
      <c r="H82" s="46">
        <f>I82 + J82 + K82</f>
        <v>400</v>
      </c>
      <c r="I82" s="46"/>
      <c r="J82" s="46"/>
      <c r="K82" s="46">
        <v>400</v>
      </c>
    </row>
    <row r="83" spans="1:11" ht="45">
      <c r="A83" s="2"/>
      <c r="B83" s="2" t="s">
        <v>80</v>
      </c>
      <c r="C83" s="46">
        <v>4.7</v>
      </c>
      <c r="D83" s="46">
        <v>13500</v>
      </c>
      <c r="E83" s="47" t="s">
        <v>37</v>
      </c>
      <c r="F83" s="46">
        <f>G83 + H83</f>
        <v>2500</v>
      </c>
      <c r="G83" s="46">
        <v>2000</v>
      </c>
      <c r="H83" s="46">
        <f>I83 + J83 + K83</f>
        <v>500</v>
      </c>
      <c r="I83" s="46"/>
      <c r="J83" s="46"/>
      <c r="K83" s="46">
        <v>500</v>
      </c>
    </row>
    <row r="84" spans="1:11" ht="45">
      <c r="A84" s="1"/>
      <c r="B84" s="2" t="s">
        <v>240</v>
      </c>
      <c r="C84" s="46">
        <v>1</v>
      </c>
      <c r="D84" s="46">
        <v>100</v>
      </c>
      <c r="E84" s="47" t="s">
        <v>37</v>
      </c>
      <c r="F84" s="46">
        <f>G84 + H84</f>
        <v>100</v>
      </c>
      <c r="G84" s="46">
        <v>0</v>
      </c>
      <c r="H84" s="46">
        <f>I84 + J84 + K84</f>
        <v>100</v>
      </c>
      <c r="I84" s="46"/>
      <c r="J84" s="46"/>
      <c r="K84" s="46">
        <v>100</v>
      </c>
    </row>
    <row r="85" spans="1:11" s="29" customFormat="1" ht="14.25">
      <c r="A85" s="32"/>
      <c r="B85" s="30" t="s">
        <v>26</v>
      </c>
      <c r="C85" s="28">
        <f>SUM(C86:C97)</f>
        <v>35.099999999999994</v>
      </c>
      <c r="D85" s="28"/>
      <c r="E85" s="26"/>
      <c r="F85" s="28">
        <f>SUM(F86:F97)</f>
        <v>43400</v>
      </c>
      <c r="G85" s="28">
        <f>SUM(G86:G97)</f>
        <v>27200</v>
      </c>
      <c r="H85" s="28">
        <f>SUM(H86:H97)</f>
        <v>16200</v>
      </c>
      <c r="I85" s="28"/>
      <c r="J85" s="28"/>
      <c r="K85" s="28"/>
    </row>
    <row r="86" spans="1:11" ht="45">
      <c r="A86" s="1"/>
      <c r="B86" s="2" t="s">
        <v>92</v>
      </c>
      <c r="C86" s="46">
        <v>3</v>
      </c>
      <c r="D86" s="46">
        <v>3900</v>
      </c>
      <c r="E86" s="47" t="s">
        <v>6</v>
      </c>
      <c r="F86" s="46">
        <f t="shared" ref="F86:F97" si="7">G86 + H86</f>
        <v>3900</v>
      </c>
      <c r="G86" s="46">
        <v>2000</v>
      </c>
      <c r="H86" s="46">
        <v>1900</v>
      </c>
      <c r="I86" s="46"/>
      <c r="J86" s="46"/>
      <c r="K86" s="46"/>
    </row>
    <row r="87" spans="1:11" ht="45">
      <c r="A87" s="1"/>
      <c r="B87" s="2" t="s">
        <v>93</v>
      </c>
      <c r="C87" s="46">
        <v>4.4000000000000004</v>
      </c>
      <c r="D87" s="46">
        <v>5400</v>
      </c>
      <c r="E87" s="47" t="s">
        <v>6</v>
      </c>
      <c r="F87" s="46">
        <f t="shared" si="7"/>
        <v>5400</v>
      </c>
      <c r="G87" s="46">
        <v>3000</v>
      </c>
      <c r="H87" s="46">
        <v>2400</v>
      </c>
      <c r="I87" s="46"/>
      <c r="J87" s="46"/>
      <c r="K87" s="46"/>
    </row>
    <row r="88" spans="1:11" ht="45">
      <c r="A88" s="1"/>
      <c r="B88" s="2" t="s">
        <v>94</v>
      </c>
      <c r="C88" s="46">
        <v>3.5</v>
      </c>
      <c r="D88" s="46">
        <v>4100</v>
      </c>
      <c r="E88" s="47" t="s">
        <v>6</v>
      </c>
      <c r="F88" s="46">
        <f t="shared" si="7"/>
        <v>4100</v>
      </c>
      <c r="G88" s="46">
        <v>3000</v>
      </c>
      <c r="H88" s="46">
        <v>1100</v>
      </c>
      <c r="I88" s="46"/>
      <c r="J88" s="46"/>
      <c r="K88" s="46"/>
    </row>
    <row r="89" spans="1:11" ht="45">
      <c r="A89" s="1"/>
      <c r="B89" s="2" t="s">
        <v>95</v>
      </c>
      <c r="C89" s="46">
        <v>2</v>
      </c>
      <c r="D89" s="46">
        <v>2300</v>
      </c>
      <c r="E89" s="47" t="s">
        <v>6</v>
      </c>
      <c r="F89" s="46">
        <f t="shared" si="7"/>
        <v>2300</v>
      </c>
      <c r="G89" s="46">
        <v>1500</v>
      </c>
      <c r="H89" s="46">
        <v>800</v>
      </c>
      <c r="I89" s="46"/>
      <c r="J89" s="46"/>
      <c r="K89" s="46"/>
    </row>
    <row r="90" spans="1:11" ht="45">
      <c r="A90" s="1"/>
      <c r="B90" s="2" t="s">
        <v>96</v>
      </c>
      <c r="C90" s="46">
        <v>2</v>
      </c>
      <c r="D90" s="46">
        <v>2400</v>
      </c>
      <c r="E90" s="47" t="s">
        <v>6</v>
      </c>
      <c r="F90" s="46">
        <f t="shared" si="7"/>
        <v>2400</v>
      </c>
      <c r="G90" s="46">
        <v>1500</v>
      </c>
      <c r="H90" s="46">
        <v>900</v>
      </c>
      <c r="I90" s="46"/>
      <c r="J90" s="46"/>
      <c r="K90" s="46"/>
    </row>
    <row r="91" spans="1:11" ht="45">
      <c r="A91" s="1"/>
      <c r="B91" s="2" t="s">
        <v>274</v>
      </c>
      <c r="C91" s="46">
        <v>3</v>
      </c>
      <c r="D91" s="46">
        <v>3500</v>
      </c>
      <c r="E91" s="47" t="s">
        <v>6</v>
      </c>
      <c r="F91" s="46">
        <f t="shared" si="7"/>
        <v>3500</v>
      </c>
      <c r="G91" s="46">
        <v>2000</v>
      </c>
      <c r="H91" s="46">
        <v>1500</v>
      </c>
      <c r="I91" s="46"/>
      <c r="J91" s="46"/>
      <c r="K91" s="46"/>
    </row>
    <row r="92" spans="1:11" ht="45">
      <c r="A92" s="1"/>
      <c r="B92" s="2" t="s">
        <v>97</v>
      </c>
      <c r="C92" s="46">
        <v>2.4</v>
      </c>
      <c r="D92" s="46">
        <v>3000</v>
      </c>
      <c r="E92" s="47" t="s">
        <v>6</v>
      </c>
      <c r="F92" s="46">
        <f t="shared" si="7"/>
        <v>3000</v>
      </c>
      <c r="G92" s="46">
        <v>2000</v>
      </c>
      <c r="H92" s="46">
        <v>1000</v>
      </c>
      <c r="I92" s="46"/>
      <c r="J92" s="46"/>
      <c r="K92" s="46"/>
    </row>
    <row r="93" spans="1:11" ht="45">
      <c r="A93" s="1"/>
      <c r="B93" s="2" t="s">
        <v>98</v>
      </c>
      <c r="C93" s="46">
        <v>2.2000000000000002</v>
      </c>
      <c r="D93" s="46">
        <v>2500</v>
      </c>
      <c r="E93" s="47" t="s">
        <v>6</v>
      </c>
      <c r="F93" s="46">
        <f t="shared" si="7"/>
        <v>2500</v>
      </c>
      <c r="G93" s="46">
        <v>1700</v>
      </c>
      <c r="H93" s="46">
        <v>800</v>
      </c>
      <c r="I93" s="46"/>
      <c r="J93" s="46"/>
      <c r="K93" s="46"/>
    </row>
    <row r="94" spans="1:11" ht="45">
      <c r="A94" s="1"/>
      <c r="B94" s="2" t="s">
        <v>99</v>
      </c>
      <c r="C94" s="46">
        <v>3.8</v>
      </c>
      <c r="D94" s="46">
        <v>4500</v>
      </c>
      <c r="E94" s="47" t="s">
        <v>6</v>
      </c>
      <c r="F94" s="46">
        <f t="shared" si="7"/>
        <v>4500</v>
      </c>
      <c r="G94" s="46">
        <v>3000</v>
      </c>
      <c r="H94" s="46">
        <v>1500</v>
      </c>
      <c r="I94" s="46"/>
      <c r="J94" s="46"/>
      <c r="K94" s="46"/>
    </row>
    <row r="95" spans="1:11" ht="45">
      <c r="A95" s="1"/>
      <c r="B95" s="2" t="s">
        <v>100</v>
      </c>
      <c r="C95" s="46">
        <v>2</v>
      </c>
      <c r="D95" s="46">
        <v>2200</v>
      </c>
      <c r="E95" s="47" t="s">
        <v>6</v>
      </c>
      <c r="F95" s="46">
        <f t="shared" si="7"/>
        <v>2200</v>
      </c>
      <c r="G95" s="46">
        <v>1500</v>
      </c>
      <c r="H95" s="46">
        <v>700</v>
      </c>
      <c r="I95" s="46"/>
      <c r="J95" s="46"/>
      <c r="K95" s="46"/>
    </row>
    <row r="96" spans="1:11" ht="45">
      <c r="A96" s="1"/>
      <c r="B96" s="2" t="s">
        <v>101</v>
      </c>
      <c r="C96" s="46">
        <v>4.9000000000000004</v>
      </c>
      <c r="D96" s="46">
        <v>6000</v>
      </c>
      <c r="E96" s="47" t="s">
        <v>6</v>
      </c>
      <c r="F96" s="46">
        <f t="shared" si="7"/>
        <v>6000</v>
      </c>
      <c r="G96" s="46">
        <v>4000</v>
      </c>
      <c r="H96" s="46">
        <v>2000</v>
      </c>
      <c r="I96" s="46"/>
      <c r="J96" s="46"/>
      <c r="K96" s="46"/>
    </row>
    <row r="97" spans="1:11" ht="45">
      <c r="A97" s="1"/>
      <c r="B97" s="2" t="s">
        <v>100</v>
      </c>
      <c r="C97" s="46">
        <v>1.9</v>
      </c>
      <c r="D97" s="46" t="s">
        <v>102</v>
      </c>
      <c r="E97" s="47" t="s">
        <v>6</v>
      </c>
      <c r="F97" s="46">
        <f t="shared" si="7"/>
        <v>3600</v>
      </c>
      <c r="G97" s="46">
        <v>2000</v>
      </c>
      <c r="H97" s="46">
        <v>1600</v>
      </c>
      <c r="I97" s="46"/>
      <c r="J97" s="46"/>
      <c r="K97" s="46"/>
    </row>
    <row r="98" spans="1:11" s="29" customFormat="1" ht="14.25">
      <c r="A98" s="32"/>
      <c r="B98" s="30" t="s">
        <v>27</v>
      </c>
      <c r="C98" s="28">
        <f>SUM(C99:C101)</f>
        <v>30.9</v>
      </c>
      <c r="D98" s="28"/>
      <c r="E98" s="26"/>
      <c r="F98" s="28">
        <f>SUM(F99:F101)</f>
        <v>7650</v>
      </c>
      <c r="G98" s="28">
        <f>SUM(G99:G101)</f>
        <v>5300</v>
      </c>
      <c r="H98" s="28">
        <f>SUM(H99:H101)</f>
        <v>2350</v>
      </c>
      <c r="I98" s="28"/>
      <c r="J98" s="28"/>
      <c r="K98" s="28"/>
    </row>
    <row r="99" spans="1:11" ht="45">
      <c r="A99" s="1"/>
      <c r="B99" s="2" t="s">
        <v>275</v>
      </c>
      <c r="C99" s="46">
        <v>5</v>
      </c>
      <c r="D99" s="46">
        <v>2550</v>
      </c>
      <c r="E99" s="47" t="s">
        <v>6</v>
      </c>
      <c r="F99" s="46">
        <f>G99 + H99</f>
        <v>2550</v>
      </c>
      <c r="G99" s="46">
        <v>1500</v>
      </c>
      <c r="H99" s="46">
        <v>1050</v>
      </c>
      <c r="I99" s="46"/>
      <c r="J99" s="46"/>
      <c r="K99" s="46"/>
    </row>
    <row r="100" spans="1:11" ht="45">
      <c r="A100" s="1"/>
      <c r="B100" s="2" t="s">
        <v>254</v>
      </c>
      <c r="C100" s="46">
        <v>8.1</v>
      </c>
      <c r="D100" s="46">
        <v>24300</v>
      </c>
      <c r="E100" s="47" t="s">
        <v>6</v>
      </c>
      <c r="F100" s="46">
        <f>G100 + H100</f>
        <v>3900</v>
      </c>
      <c r="G100" s="46">
        <v>3000</v>
      </c>
      <c r="H100" s="46">
        <v>900</v>
      </c>
      <c r="I100" s="46"/>
      <c r="J100" s="46"/>
      <c r="K100" s="46"/>
    </row>
    <row r="101" spans="1:11" ht="45">
      <c r="A101" s="1"/>
      <c r="B101" s="2" t="s">
        <v>276</v>
      </c>
      <c r="C101" s="46">
        <v>17.8</v>
      </c>
      <c r="D101" s="46">
        <v>1200</v>
      </c>
      <c r="E101" s="47" t="s">
        <v>6</v>
      </c>
      <c r="F101" s="46">
        <f>G101 + H101</f>
        <v>1200</v>
      </c>
      <c r="G101" s="46">
        <v>800</v>
      </c>
      <c r="H101" s="46">
        <v>400</v>
      </c>
      <c r="I101" s="46"/>
      <c r="J101" s="46"/>
      <c r="K101" s="46"/>
    </row>
    <row r="102" spans="1:11" s="29" customFormat="1" ht="14.25">
      <c r="A102" s="32"/>
      <c r="B102" s="30" t="s">
        <v>28</v>
      </c>
      <c r="C102" s="28">
        <f>SUM(C103:C109)</f>
        <v>9.3000000000000007</v>
      </c>
      <c r="D102" s="28"/>
      <c r="E102" s="26"/>
      <c r="F102" s="28">
        <f>SUM(F103:F109)</f>
        <v>14412</v>
      </c>
      <c r="G102" s="28">
        <f>SUM(G103:G109)</f>
        <v>12500</v>
      </c>
      <c r="H102" s="28">
        <f>SUM(H103:H109)</f>
        <v>1912</v>
      </c>
      <c r="I102" s="28"/>
      <c r="J102" s="28"/>
      <c r="K102" s="28"/>
    </row>
    <row r="103" spans="1:11" ht="45">
      <c r="A103" s="1"/>
      <c r="B103" s="2" t="s">
        <v>419</v>
      </c>
      <c r="C103" s="16"/>
      <c r="D103" s="16"/>
      <c r="E103" s="47" t="s">
        <v>47</v>
      </c>
      <c r="F103" s="46">
        <f t="shared" ref="F103:F110" si="8">G103 + H103</f>
        <v>5640</v>
      </c>
      <c r="G103" s="46">
        <v>5000</v>
      </c>
      <c r="H103" s="46">
        <f>I103 + J103 + K103</f>
        <v>640</v>
      </c>
      <c r="I103" s="46"/>
      <c r="J103" s="46">
        <v>640</v>
      </c>
      <c r="K103" s="46">
        <v>0</v>
      </c>
    </row>
    <row r="104" spans="1:11" ht="45">
      <c r="A104" s="1"/>
      <c r="B104" s="2"/>
      <c r="C104" s="16"/>
      <c r="D104" s="16"/>
      <c r="E104" s="47" t="s">
        <v>47</v>
      </c>
      <c r="F104" s="46">
        <f t="shared" si="8"/>
        <v>5672</v>
      </c>
      <c r="G104" s="46">
        <v>5000</v>
      </c>
      <c r="H104" s="46">
        <f>I104 + J104 + K104</f>
        <v>672</v>
      </c>
      <c r="I104" s="46"/>
      <c r="J104" s="46">
        <v>672</v>
      </c>
      <c r="K104" s="46">
        <v>0</v>
      </c>
    </row>
    <row r="105" spans="1:11" ht="45">
      <c r="A105" s="1"/>
      <c r="B105" s="2"/>
      <c r="C105" s="46">
        <v>9.3000000000000007</v>
      </c>
      <c r="D105" s="46">
        <v>22623.806</v>
      </c>
      <c r="E105" s="47" t="s">
        <v>47</v>
      </c>
      <c r="F105" s="46">
        <f t="shared" si="8"/>
        <v>3100</v>
      </c>
      <c r="G105" s="46">
        <v>2500</v>
      </c>
      <c r="H105" s="46">
        <v>600</v>
      </c>
      <c r="I105" s="46"/>
      <c r="J105" s="46"/>
      <c r="K105" s="46"/>
    </row>
    <row r="106" spans="1:11" ht="45">
      <c r="A106" s="1"/>
      <c r="B106" s="2"/>
      <c r="C106" s="16"/>
      <c r="D106" s="16"/>
      <c r="E106" s="47" t="s">
        <v>47</v>
      </c>
      <c r="F106" s="46">
        <f t="shared" si="8"/>
        <v>0</v>
      </c>
      <c r="G106" s="16"/>
      <c r="H106" s="46">
        <f>I106 + J106 + K106</f>
        <v>0</v>
      </c>
      <c r="I106" s="46"/>
      <c r="J106" s="46"/>
      <c r="K106" s="46"/>
    </row>
    <row r="107" spans="1:11" ht="45">
      <c r="A107" s="1"/>
      <c r="B107" s="2"/>
      <c r="C107" s="16"/>
      <c r="D107" s="16"/>
      <c r="E107" s="47" t="s">
        <v>47</v>
      </c>
      <c r="F107" s="46">
        <f t="shared" si="8"/>
        <v>0</v>
      </c>
      <c r="G107" s="16"/>
      <c r="H107" s="46">
        <f>I107 + J107 + K107</f>
        <v>0</v>
      </c>
      <c r="I107" s="46"/>
      <c r="J107" s="46"/>
      <c r="K107" s="46"/>
    </row>
    <row r="108" spans="1:11" ht="45">
      <c r="A108" s="1"/>
      <c r="B108" s="2"/>
      <c r="C108" s="16"/>
      <c r="D108" s="16"/>
      <c r="E108" s="47" t="s">
        <v>47</v>
      </c>
      <c r="F108" s="46">
        <f t="shared" si="8"/>
        <v>0</v>
      </c>
      <c r="G108" s="16"/>
      <c r="H108" s="46">
        <f>I108 + J108 + K108</f>
        <v>0</v>
      </c>
      <c r="I108" s="46"/>
      <c r="J108" s="46"/>
      <c r="K108" s="46"/>
    </row>
    <row r="109" spans="1:11" ht="45">
      <c r="A109" s="1"/>
      <c r="B109" s="2"/>
      <c r="C109" s="16"/>
      <c r="D109" s="16"/>
      <c r="E109" s="47" t="s">
        <v>47</v>
      </c>
      <c r="F109" s="46">
        <f t="shared" si="8"/>
        <v>0</v>
      </c>
      <c r="G109" s="16"/>
      <c r="H109" s="46">
        <f>I109 + J109 + K109</f>
        <v>0</v>
      </c>
      <c r="I109" s="46"/>
      <c r="J109" s="46"/>
      <c r="K109" s="46"/>
    </row>
    <row r="110" spans="1:11" s="12" customFormat="1" ht="14.25">
      <c r="A110" s="8"/>
      <c r="B110" s="9" t="s">
        <v>30</v>
      </c>
      <c r="C110" s="11">
        <v>0</v>
      </c>
      <c r="D110" s="11"/>
      <c r="E110" s="10"/>
      <c r="F110" s="11">
        <f t="shared" si="8"/>
        <v>0</v>
      </c>
      <c r="G110" s="11">
        <f>H110 + I110</f>
        <v>0</v>
      </c>
      <c r="H110" s="11">
        <f>I110 + J110</f>
        <v>0</v>
      </c>
      <c r="I110" s="11"/>
      <c r="J110" s="11"/>
      <c r="K110" s="11"/>
    </row>
    <row r="111" spans="1:11" s="23" customFormat="1">
      <c r="A111" s="24"/>
      <c r="B111" s="21"/>
      <c r="C111" s="15"/>
      <c r="D111" s="15"/>
      <c r="E111" s="22"/>
      <c r="F111" s="15"/>
      <c r="G111" s="15"/>
      <c r="H111" s="15"/>
      <c r="I111" s="15"/>
      <c r="J111" s="15"/>
      <c r="K111" s="15"/>
    </row>
    <row r="112" spans="1:11" s="12" customFormat="1" ht="14.25">
      <c r="A112" s="8"/>
      <c r="B112" s="9" t="s">
        <v>31</v>
      </c>
      <c r="C112" s="11">
        <v>0</v>
      </c>
      <c r="D112" s="11"/>
      <c r="E112" s="10"/>
      <c r="F112" s="11">
        <f>G112 + H112</f>
        <v>0</v>
      </c>
      <c r="G112" s="11">
        <f>H112 + I112</f>
        <v>0</v>
      </c>
      <c r="H112" s="11">
        <f>I112 + J112</f>
        <v>0</v>
      </c>
      <c r="I112" s="11"/>
      <c r="J112" s="11"/>
      <c r="K112" s="11"/>
    </row>
    <row r="113" spans="1:11" s="23" customFormat="1">
      <c r="A113" s="24"/>
      <c r="B113" s="21"/>
      <c r="C113" s="15"/>
      <c r="D113" s="15"/>
      <c r="E113" s="22"/>
      <c r="F113" s="15"/>
      <c r="G113" s="15"/>
      <c r="H113" s="15"/>
      <c r="I113" s="15"/>
      <c r="J113" s="15"/>
      <c r="K113" s="15"/>
    </row>
    <row r="114" spans="1:11" s="12" customFormat="1" ht="14.25">
      <c r="A114" s="8"/>
      <c r="B114" s="9" t="s">
        <v>32</v>
      </c>
      <c r="C114" s="11">
        <v>0</v>
      </c>
      <c r="D114" s="11"/>
      <c r="E114" s="10"/>
      <c r="F114" s="11">
        <f>G114 + H114</f>
        <v>0</v>
      </c>
      <c r="G114" s="11">
        <f>H114 + I114</f>
        <v>0</v>
      </c>
      <c r="H114" s="11">
        <f>I114 + J114</f>
        <v>0</v>
      </c>
      <c r="I114" s="11"/>
      <c r="J114" s="11"/>
      <c r="K114" s="11"/>
    </row>
    <row r="115" spans="1:11" s="23" customFormat="1">
      <c r="A115" s="24"/>
      <c r="B115" s="21"/>
      <c r="C115" s="15"/>
      <c r="D115" s="15"/>
      <c r="E115" s="22"/>
      <c r="F115" s="15"/>
      <c r="G115" s="15"/>
      <c r="H115" s="15"/>
      <c r="I115" s="15"/>
      <c r="J115" s="15"/>
      <c r="K115" s="15"/>
    </row>
    <row r="116" spans="1:11" s="12" customFormat="1" ht="14.25">
      <c r="A116" s="8"/>
      <c r="B116" s="9" t="s">
        <v>33</v>
      </c>
      <c r="C116" s="11">
        <v>0</v>
      </c>
      <c r="D116" s="11"/>
      <c r="E116" s="10"/>
      <c r="F116" s="11">
        <f>G116 + H116</f>
        <v>0</v>
      </c>
      <c r="G116" s="11">
        <f>H116 + I116</f>
        <v>0</v>
      </c>
      <c r="H116" s="11">
        <f>I116 + J116</f>
        <v>0</v>
      </c>
      <c r="I116" s="11"/>
      <c r="J116" s="11"/>
      <c r="K116" s="11"/>
    </row>
    <row r="117" spans="1:11" s="23" customFormat="1">
      <c r="A117" s="24"/>
      <c r="B117" s="21"/>
      <c r="C117" s="15"/>
      <c r="D117" s="15"/>
      <c r="E117" s="22"/>
      <c r="F117" s="15"/>
      <c r="G117" s="15"/>
      <c r="H117" s="15"/>
      <c r="I117" s="15"/>
      <c r="J117" s="15"/>
      <c r="K117" s="15"/>
    </row>
    <row r="118" spans="1:11" s="38" customFormat="1" ht="20.25">
      <c r="A118" s="121" t="s">
        <v>4</v>
      </c>
      <c r="B118" s="121"/>
      <c r="C118" s="36">
        <f>C119 + C125 + C131 + C134 + C139 + C143 + C151 + C155 + C167 + C189 + C191 + C196 + C201 + C211 + C223 + C241 + C256 + C258 + C267 + C270</f>
        <v>102.818</v>
      </c>
      <c r="D118" s="36"/>
      <c r="E118" s="36"/>
      <c r="F118" s="36">
        <f>F119 + F125 + F131 + F134 + F139 + F143 + F151 + F155 + F167 + F189 + F191 + F196 + F201 + F211 + F223 + F241 + F256 + F258 + F267 + F270</f>
        <v>46288.022200000007</v>
      </c>
      <c r="G118" s="36">
        <f>G119 + G125 + G131 + G134 + G139 + G143 + G151 + G155 + G167 + G189 + G191 + G196 + G201 + G211 + G223 + G241 + G256 + G258 + G267 + G270</f>
        <v>7422</v>
      </c>
      <c r="H118" s="36">
        <f>H119 + H125 + H131 + H134 + H139 + H143 + H151 + H155 + H167 + H189 + H191 + H196 + H201 + H211 + H223 + H241 + H256 + H258 + H267 + H270</f>
        <v>38866.022200000007</v>
      </c>
      <c r="I118" s="39"/>
      <c r="J118" s="39"/>
      <c r="K118" s="39"/>
    </row>
    <row r="119" spans="1:11" s="29" customFormat="1" ht="14.25">
      <c r="A119" s="32"/>
      <c r="B119" s="27" t="s">
        <v>29</v>
      </c>
      <c r="C119" s="28">
        <f>SUM(C120:C124)</f>
        <v>6.2499999999999991</v>
      </c>
      <c r="D119" s="28"/>
      <c r="E119" s="26"/>
      <c r="F119" s="28">
        <f>SUM(F120:F124)</f>
        <v>8300</v>
      </c>
      <c r="G119" s="28">
        <f>SUM(G120:G124)</f>
        <v>4000</v>
      </c>
      <c r="H119" s="28">
        <f>SUM(H120:H124)</f>
        <v>4300</v>
      </c>
      <c r="I119" s="28"/>
      <c r="J119" s="28"/>
      <c r="K119" s="28"/>
    </row>
    <row r="120" spans="1:11" s="20" customFormat="1">
      <c r="A120" s="41"/>
      <c r="B120" s="43" t="s">
        <v>241</v>
      </c>
      <c r="C120" s="14">
        <v>3</v>
      </c>
      <c r="D120" s="14">
        <v>6000</v>
      </c>
      <c r="E120" s="19" t="s">
        <v>148</v>
      </c>
      <c r="F120" s="14">
        <f t="shared" ref="F120:F130" si="9">G120 + H120</f>
        <v>6000</v>
      </c>
      <c r="G120" s="14">
        <v>4000</v>
      </c>
      <c r="H120" s="14">
        <v>2000</v>
      </c>
      <c r="I120" s="14"/>
      <c r="J120" s="14"/>
      <c r="K120" s="14"/>
    </row>
    <row r="121" spans="1:11" s="20" customFormat="1" ht="30">
      <c r="A121" s="41"/>
      <c r="B121" s="43" t="s">
        <v>149</v>
      </c>
      <c r="C121" s="14">
        <v>0.25</v>
      </c>
      <c r="D121" s="14">
        <v>500</v>
      </c>
      <c r="E121" s="19" t="s">
        <v>150</v>
      </c>
      <c r="F121" s="14">
        <f t="shared" si="9"/>
        <v>500</v>
      </c>
      <c r="G121" s="14">
        <v>0</v>
      </c>
      <c r="H121" s="14">
        <v>500</v>
      </c>
      <c r="I121" s="14"/>
      <c r="J121" s="14"/>
      <c r="K121" s="14"/>
    </row>
    <row r="122" spans="1:11" s="20" customFormat="1" ht="30">
      <c r="A122" s="41"/>
      <c r="B122" s="43" t="s">
        <v>151</v>
      </c>
      <c r="C122" s="14">
        <v>1.6</v>
      </c>
      <c r="D122" s="14">
        <v>2400</v>
      </c>
      <c r="E122" s="19" t="s">
        <v>150</v>
      </c>
      <c r="F122" s="14">
        <f t="shared" si="9"/>
        <v>1000</v>
      </c>
      <c r="G122" s="14">
        <v>0</v>
      </c>
      <c r="H122" s="14">
        <v>1000</v>
      </c>
      <c r="I122" s="14"/>
      <c r="J122" s="14"/>
      <c r="K122" s="14"/>
    </row>
    <row r="123" spans="1:11" s="20" customFormat="1" ht="30">
      <c r="A123" s="41"/>
      <c r="B123" s="43" t="s">
        <v>152</v>
      </c>
      <c r="C123" s="14">
        <v>0.6</v>
      </c>
      <c r="D123" s="14">
        <v>700</v>
      </c>
      <c r="E123" s="19" t="s">
        <v>150</v>
      </c>
      <c r="F123" s="14">
        <f t="shared" si="9"/>
        <v>400</v>
      </c>
      <c r="G123" s="14">
        <v>0</v>
      </c>
      <c r="H123" s="14">
        <v>400</v>
      </c>
      <c r="I123" s="14"/>
      <c r="J123" s="14"/>
      <c r="K123" s="14"/>
    </row>
    <row r="124" spans="1:11" s="20" customFormat="1" ht="30">
      <c r="A124" s="41"/>
      <c r="B124" s="43" t="s">
        <v>153</v>
      </c>
      <c r="C124" s="14">
        <v>0.8</v>
      </c>
      <c r="D124" s="14">
        <v>800</v>
      </c>
      <c r="E124" s="19" t="s">
        <v>150</v>
      </c>
      <c r="F124" s="14">
        <f t="shared" si="9"/>
        <v>400</v>
      </c>
      <c r="G124" s="14">
        <v>0</v>
      </c>
      <c r="H124" s="14">
        <v>400</v>
      </c>
      <c r="I124" s="14"/>
      <c r="J124" s="14"/>
      <c r="K124" s="14"/>
    </row>
    <row r="125" spans="1:11" s="29" customFormat="1" ht="14.25">
      <c r="A125" s="32"/>
      <c r="B125" s="27" t="s">
        <v>34</v>
      </c>
      <c r="C125" s="28"/>
      <c r="D125" s="28"/>
      <c r="E125" s="26"/>
      <c r="F125" s="28">
        <f t="shared" si="9"/>
        <v>0</v>
      </c>
      <c r="G125" s="28"/>
      <c r="H125" s="28">
        <f>I125 + J125 + K125</f>
        <v>0</v>
      </c>
      <c r="I125" s="28"/>
      <c r="J125" s="28"/>
      <c r="K125" s="28"/>
    </row>
    <row r="126" spans="1:11" s="20" customFormat="1" ht="30">
      <c r="A126" s="41"/>
      <c r="B126" s="43" t="s">
        <v>160</v>
      </c>
      <c r="C126" s="14">
        <v>1</v>
      </c>
      <c r="D126" s="14">
        <v>200</v>
      </c>
      <c r="E126" s="19" t="s">
        <v>163</v>
      </c>
      <c r="F126" s="14">
        <f t="shared" si="9"/>
        <v>200</v>
      </c>
      <c r="G126" s="14">
        <v>0</v>
      </c>
      <c r="H126" s="14">
        <v>200</v>
      </c>
      <c r="I126" s="14"/>
      <c r="J126" s="14"/>
      <c r="K126" s="14"/>
    </row>
    <row r="127" spans="1:11" s="20" customFormat="1" ht="30">
      <c r="A127" s="41"/>
      <c r="B127" s="43" t="s">
        <v>161</v>
      </c>
      <c r="C127" s="14">
        <v>0.2</v>
      </c>
      <c r="D127" s="14">
        <v>200</v>
      </c>
      <c r="E127" s="19" t="s">
        <v>163</v>
      </c>
      <c r="F127" s="14">
        <f t="shared" si="9"/>
        <v>200</v>
      </c>
      <c r="G127" s="14">
        <v>0</v>
      </c>
      <c r="H127" s="14">
        <v>200</v>
      </c>
      <c r="I127" s="14"/>
      <c r="J127" s="14"/>
      <c r="K127" s="14"/>
    </row>
    <row r="128" spans="1:11" s="20" customFormat="1" ht="30">
      <c r="A128" s="41"/>
      <c r="B128" s="43" t="s">
        <v>162</v>
      </c>
      <c r="C128" s="14">
        <v>1</v>
      </c>
      <c r="D128" s="14">
        <v>200</v>
      </c>
      <c r="E128" s="19" t="s">
        <v>163</v>
      </c>
      <c r="F128" s="14">
        <f t="shared" si="9"/>
        <v>200</v>
      </c>
      <c r="G128" s="14">
        <v>0</v>
      </c>
      <c r="H128" s="14">
        <v>200</v>
      </c>
      <c r="I128" s="14"/>
      <c r="J128" s="14"/>
      <c r="K128" s="14"/>
    </row>
    <row r="129" spans="1:11" s="20" customFormat="1" ht="30">
      <c r="A129" s="41"/>
      <c r="B129" s="43" t="s">
        <v>168</v>
      </c>
      <c r="C129" s="14">
        <v>1.3</v>
      </c>
      <c r="D129" s="14">
        <v>200</v>
      </c>
      <c r="E129" s="19" t="s">
        <v>164</v>
      </c>
      <c r="F129" s="14">
        <f t="shared" si="9"/>
        <v>200</v>
      </c>
      <c r="G129" s="14">
        <v>0</v>
      </c>
      <c r="H129" s="14">
        <v>200</v>
      </c>
      <c r="I129" s="14"/>
      <c r="J129" s="14"/>
      <c r="K129" s="14"/>
    </row>
    <row r="130" spans="1:11" s="20" customFormat="1" ht="30">
      <c r="A130" s="41"/>
      <c r="B130" s="43" t="s">
        <v>169</v>
      </c>
      <c r="C130" s="14">
        <v>1.4</v>
      </c>
      <c r="D130" s="14">
        <v>200</v>
      </c>
      <c r="E130" s="19" t="s">
        <v>164</v>
      </c>
      <c r="F130" s="14">
        <f t="shared" si="9"/>
        <v>200</v>
      </c>
      <c r="G130" s="14">
        <v>0</v>
      </c>
      <c r="H130" s="14">
        <v>200</v>
      </c>
      <c r="I130" s="14"/>
      <c r="J130" s="14"/>
      <c r="K130" s="14"/>
    </row>
    <row r="131" spans="1:11" s="29" customFormat="1" ht="14.25">
      <c r="A131" s="30"/>
      <c r="B131" s="27" t="s">
        <v>13</v>
      </c>
      <c r="C131" s="28">
        <f>SUM(C132:C133)</f>
        <v>0.73499999999999999</v>
      </c>
      <c r="D131" s="28"/>
      <c r="E131" s="26"/>
      <c r="F131" s="28">
        <f>SUM(F132:F133)</f>
        <v>1500</v>
      </c>
      <c r="G131" s="28">
        <f>SUM(G132:G133)</f>
        <v>1000</v>
      </c>
      <c r="H131" s="28">
        <f>SUM(H132:H133)</f>
        <v>500</v>
      </c>
      <c r="I131" s="28"/>
      <c r="J131" s="28"/>
      <c r="K131" s="28"/>
    </row>
    <row r="132" spans="1:11" ht="30">
      <c r="A132" s="2"/>
      <c r="B132" s="7" t="s">
        <v>282</v>
      </c>
      <c r="C132" s="46">
        <v>0.41499999999999998</v>
      </c>
      <c r="D132" s="46">
        <v>1200</v>
      </c>
      <c r="E132" s="47" t="s">
        <v>14</v>
      </c>
      <c r="F132" s="46">
        <f>G132 + H132</f>
        <v>500</v>
      </c>
      <c r="G132" s="46">
        <v>0</v>
      </c>
      <c r="H132" s="46">
        <v>500</v>
      </c>
      <c r="I132" s="46"/>
      <c r="J132" s="46"/>
      <c r="K132" s="46"/>
    </row>
    <row r="133" spans="1:11" ht="30">
      <c r="A133" s="2"/>
      <c r="B133" s="7" t="s">
        <v>283</v>
      </c>
      <c r="C133" s="46">
        <v>0.32</v>
      </c>
      <c r="D133" s="46">
        <v>1000</v>
      </c>
      <c r="E133" s="47" t="s">
        <v>146</v>
      </c>
      <c r="F133" s="46">
        <f>G133 + H133</f>
        <v>1000</v>
      </c>
      <c r="G133" s="46">
        <v>1000</v>
      </c>
      <c r="H133" s="46">
        <f>I133 + J133 + K133</f>
        <v>0</v>
      </c>
      <c r="I133" s="46"/>
      <c r="J133" s="46"/>
      <c r="K133" s="46"/>
    </row>
    <row r="134" spans="1:11" s="29" customFormat="1" ht="14.25">
      <c r="A134" s="30"/>
      <c r="B134" s="27" t="s">
        <v>15</v>
      </c>
      <c r="C134" s="28">
        <f>SUM(C135:C138)</f>
        <v>1.8360000000000001</v>
      </c>
      <c r="D134" s="28"/>
      <c r="E134" s="26"/>
      <c r="F134" s="28">
        <f>SUM(F135:F138)</f>
        <v>1600</v>
      </c>
      <c r="G134" s="28">
        <f>SUM(G135:G138)</f>
        <v>400</v>
      </c>
      <c r="H134" s="28">
        <f>SUM(H135:H138)</f>
        <v>1200</v>
      </c>
      <c r="I134" s="28"/>
      <c r="J134" s="28"/>
      <c r="K134" s="28"/>
    </row>
    <row r="135" spans="1:11" ht="30">
      <c r="A135" s="2"/>
      <c r="B135" s="7" t="s">
        <v>170</v>
      </c>
      <c r="C135" s="46">
        <v>0.61</v>
      </c>
      <c r="D135" s="46">
        <v>1199.1769999999999</v>
      </c>
      <c r="E135" s="47" t="s">
        <v>16</v>
      </c>
      <c r="F135" s="46">
        <f>G135 + H135</f>
        <v>500</v>
      </c>
      <c r="G135" s="46">
        <v>0</v>
      </c>
      <c r="H135" s="46">
        <v>500</v>
      </c>
      <c r="I135" s="46"/>
      <c r="J135" s="46"/>
      <c r="K135" s="46"/>
    </row>
    <row r="136" spans="1:11" ht="30">
      <c r="A136" s="2"/>
      <c r="B136" s="7" t="s">
        <v>284</v>
      </c>
      <c r="C136" s="46"/>
      <c r="D136" s="46"/>
      <c r="E136" s="47" t="s">
        <v>16</v>
      </c>
      <c r="F136" s="46">
        <f>G136 + H136</f>
        <v>400</v>
      </c>
      <c r="G136" s="46">
        <v>400</v>
      </c>
      <c r="H136" s="46">
        <f>I136 + J136 + K136</f>
        <v>0</v>
      </c>
      <c r="I136" s="46"/>
      <c r="J136" s="46"/>
      <c r="K136" s="46"/>
    </row>
    <row r="137" spans="1:11" ht="30">
      <c r="A137" s="2"/>
      <c r="B137" s="7" t="s">
        <v>171</v>
      </c>
      <c r="C137" s="46">
        <v>0.79200000000000004</v>
      </c>
      <c r="D137" s="46">
        <v>1091.616</v>
      </c>
      <c r="E137" s="47" t="s">
        <v>16</v>
      </c>
      <c r="F137" s="46">
        <f>G137 + H137</f>
        <v>400</v>
      </c>
      <c r="G137" s="46">
        <v>0</v>
      </c>
      <c r="H137" s="46">
        <v>400</v>
      </c>
      <c r="I137" s="46"/>
      <c r="J137" s="46"/>
      <c r="K137" s="46"/>
    </row>
    <row r="138" spans="1:11" ht="30">
      <c r="A138" s="2"/>
      <c r="B138" s="7" t="s">
        <v>172</v>
      </c>
      <c r="C138" s="46">
        <v>0.434</v>
      </c>
      <c r="D138" s="46">
        <v>605.14400000000001</v>
      </c>
      <c r="E138" s="47" t="s">
        <v>16</v>
      </c>
      <c r="F138" s="46">
        <f>G138 + H138</f>
        <v>300</v>
      </c>
      <c r="G138" s="46">
        <v>0</v>
      </c>
      <c r="H138" s="46">
        <v>300</v>
      </c>
      <c r="I138" s="46"/>
      <c r="J138" s="46"/>
      <c r="K138" s="46"/>
    </row>
    <row r="139" spans="1:11" s="29" customFormat="1" ht="14.25">
      <c r="A139" s="30"/>
      <c r="B139" s="27" t="s">
        <v>17</v>
      </c>
      <c r="C139" s="28">
        <f>SUM(C140:C142)</f>
        <v>1.85</v>
      </c>
      <c r="D139" s="28"/>
      <c r="E139" s="26"/>
      <c r="F139" s="28">
        <f>SUM(F140:F142)</f>
        <v>850</v>
      </c>
      <c r="G139" s="28">
        <f>SUM(G140:G142)</f>
        <v>0</v>
      </c>
      <c r="H139" s="28">
        <f>SUM(H140:H142)</f>
        <v>850</v>
      </c>
      <c r="I139" s="28"/>
      <c r="J139" s="28"/>
      <c r="K139" s="28"/>
    </row>
    <row r="140" spans="1:11" ht="30">
      <c r="A140" s="2"/>
      <c r="B140" s="7" t="s">
        <v>173</v>
      </c>
      <c r="C140" s="46">
        <v>0.95</v>
      </c>
      <c r="D140" s="46">
        <v>864.3</v>
      </c>
      <c r="E140" s="47" t="s">
        <v>35</v>
      </c>
      <c r="F140" s="46">
        <f>G140 + H140</f>
        <v>500</v>
      </c>
      <c r="G140" s="46">
        <v>0</v>
      </c>
      <c r="H140" s="46">
        <v>500</v>
      </c>
      <c r="I140" s="46"/>
      <c r="J140" s="46"/>
      <c r="K140" s="46">
        <v>15.084</v>
      </c>
    </row>
    <row r="141" spans="1:11" ht="30">
      <c r="A141" s="2"/>
      <c r="B141" s="7" t="s">
        <v>174</v>
      </c>
      <c r="C141" s="46">
        <v>0.5</v>
      </c>
      <c r="D141" s="46">
        <v>420</v>
      </c>
      <c r="E141" s="47" t="s">
        <v>36</v>
      </c>
      <c r="F141" s="46">
        <f>G141 + H141</f>
        <v>200</v>
      </c>
      <c r="G141" s="46">
        <v>0</v>
      </c>
      <c r="H141" s="46">
        <v>200</v>
      </c>
      <c r="I141" s="46"/>
      <c r="J141" s="46"/>
      <c r="K141" s="46">
        <v>70</v>
      </c>
    </row>
    <row r="142" spans="1:11" ht="30">
      <c r="A142" s="2"/>
      <c r="B142" s="7" t="s">
        <v>175</v>
      </c>
      <c r="C142" s="46">
        <v>0.4</v>
      </c>
      <c r="D142" s="46">
        <v>310</v>
      </c>
      <c r="E142" s="47" t="s">
        <v>36</v>
      </c>
      <c r="F142" s="46">
        <f>G142 + H142</f>
        <v>150</v>
      </c>
      <c r="G142" s="46">
        <v>0</v>
      </c>
      <c r="H142" s="46">
        <v>150</v>
      </c>
      <c r="I142" s="46"/>
      <c r="J142" s="46"/>
      <c r="K142" s="46">
        <v>50</v>
      </c>
    </row>
    <row r="143" spans="1:11" s="29" customFormat="1" ht="14.25">
      <c r="A143" s="30"/>
      <c r="B143" s="27" t="s">
        <v>18</v>
      </c>
      <c r="C143" s="28">
        <f>SUM(C144:C150)</f>
        <v>4.5380000000000003</v>
      </c>
      <c r="D143" s="28"/>
      <c r="E143" s="26"/>
      <c r="F143" s="28">
        <f>SUM(F144:F150)</f>
        <v>3722.2820000000002</v>
      </c>
      <c r="G143" s="28">
        <f>SUM(G144:G150)</f>
        <v>0</v>
      </c>
      <c r="H143" s="28">
        <f>SUM(H144:H150)</f>
        <v>3722.2820000000002</v>
      </c>
      <c r="I143" s="28"/>
      <c r="J143" s="28"/>
      <c r="K143" s="28"/>
    </row>
    <row r="144" spans="1:11" ht="30">
      <c r="A144" s="2"/>
      <c r="B144" s="7" t="s">
        <v>285</v>
      </c>
      <c r="C144" s="46">
        <v>1.25</v>
      </c>
      <c r="D144" s="46">
        <v>125</v>
      </c>
      <c r="E144" s="47" t="s">
        <v>42</v>
      </c>
      <c r="F144" s="46">
        <f t="shared" ref="F144:F150" si="10">G144 + H144</f>
        <v>125</v>
      </c>
      <c r="G144" s="46">
        <v>0</v>
      </c>
      <c r="H144" s="46">
        <f t="shared" ref="H144:H150" si="11">I144 + J144 + K144</f>
        <v>125</v>
      </c>
      <c r="I144" s="46"/>
      <c r="J144" s="46">
        <v>110</v>
      </c>
      <c r="K144" s="46">
        <v>15</v>
      </c>
    </row>
    <row r="145" spans="1:11" ht="30">
      <c r="A145" s="2"/>
      <c r="B145" s="7" t="s">
        <v>286</v>
      </c>
      <c r="C145" s="46">
        <v>0.52500000000000002</v>
      </c>
      <c r="D145" s="46">
        <v>50</v>
      </c>
      <c r="E145" s="47" t="s">
        <v>42</v>
      </c>
      <c r="F145" s="46">
        <f t="shared" si="10"/>
        <v>50</v>
      </c>
      <c r="G145" s="46">
        <v>0</v>
      </c>
      <c r="H145" s="46">
        <f t="shared" si="11"/>
        <v>50</v>
      </c>
      <c r="I145" s="46"/>
      <c r="J145" s="46">
        <v>45</v>
      </c>
      <c r="K145" s="46">
        <v>5</v>
      </c>
    </row>
    <row r="146" spans="1:11" ht="30">
      <c r="A146" s="2"/>
      <c r="B146" s="7" t="s">
        <v>287</v>
      </c>
      <c r="C146" s="46">
        <v>0.5</v>
      </c>
      <c r="D146" s="46">
        <v>55</v>
      </c>
      <c r="E146" s="47" t="s">
        <v>42</v>
      </c>
      <c r="F146" s="46">
        <f t="shared" si="10"/>
        <v>55</v>
      </c>
      <c r="G146" s="46">
        <v>0</v>
      </c>
      <c r="H146" s="46">
        <f t="shared" si="11"/>
        <v>55</v>
      </c>
      <c r="I146" s="46"/>
      <c r="J146" s="46">
        <v>50</v>
      </c>
      <c r="K146" s="46">
        <v>5</v>
      </c>
    </row>
    <row r="147" spans="1:11" ht="30">
      <c r="A147" s="2"/>
      <c r="B147" s="7" t="s">
        <v>176</v>
      </c>
      <c r="C147" s="46">
        <v>1.05</v>
      </c>
      <c r="D147" s="46">
        <v>105</v>
      </c>
      <c r="E147" s="47" t="s">
        <v>42</v>
      </c>
      <c r="F147" s="46">
        <f t="shared" si="10"/>
        <v>105</v>
      </c>
      <c r="G147" s="46">
        <v>0</v>
      </c>
      <c r="H147" s="46">
        <f t="shared" si="11"/>
        <v>105</v>
      </c>
      <c r="I147" s="46"/>
      <c r="J147" s="46">
        <v>95</v>
      </c>
      <c r="K147" s="46">
        <v>10</v>
      </c>
    </row>
    <row r="148" spans="1:11">
      <c r="A148" s="2"/>
      <c r="B148" s="7" t="s">
        <v>39</v>
      </c>
      <c r="C148" s="46">
        <v>0.375</v>
      </c>
      <c r="D148" s="46">
        <v>930.90700000000004</v>
      </c>
      <c r="E148" s="47" t="s">
        <v>43</v>
      </c>
      <c r="F148" s="46">
        <f t="shared" si="10"/>
        <v>930.90700000000004</v>
      </c>
      <c r="G148" s="46">
        <v>0</v>
      </c>
      <c r="H148" s="46">
        <f t="shared" si="11"/>
        <v>930.90700000000004</v>
      </c>
      <c r="I148" s="46"/>
      <c r="J148" s="46">
        <v>791.30700000000002</v>
      </c>
      <c r="K148" s="46">
        <v>139.6</v>
      </c>
    </row>
    <row r="149" spans="1:11" ht="30">
      <c r="A149" s="2"/>
      <c r="B149" s="7" t="s">
        <v>40</v>
      </c>
      <c r="C149" s="46">
        <v>0.29399999999999998</v>
      </c>
      <c r="D149" s="46">
        <v>960</v>
      </c>
      <c r="E149" s="47" t="s">
        <v>43</v>
      </c>
      <c r="F149" s="46">
        <f t="shared" si="10"/>
        <v>960</v>
      </c>
      <c r="G149" s="46">
        <v>0</v>
      </c>
      <c r="H149" s="46">
        <f t="shared" si="11"/>
        <v>960</v>
      </c>
      <c r="I149" s="46"/>
      <c r="J149" s="46">
        <v>816</v>
      </c>
      <c r="K149" s="46">
        <v>144</v>
      </c>
    </row>
    <row r="150" spans="1:11">
      <c r="A150" s="2"/>
      <c r="B150" s="7" t="s">
        <v>41</v>
      </c>
      <c r="C150" s="46">
        <v>0.54400000000000004</v>
      </c>
      <c r="D150" s="46">
        <v>1496.375</v>
      </c>
      <c r="E150" s="47" t="s">
        <v>43</v>
      </c>
      <c r="F150" s="46">
        <f t="shared" si="10"/>
        <v>1496.375</v>
      </c>
      <c r="G150" s="46">
        <v>0</v>
      </c>
      <c r="H150" s="46">
        <f t="shared" si="11"/>
        <v>1496.375</v>
      </c>
      <c r="I150" s="46"/>
      <c r="J150" s="46"/>
      <c r="K150" s="46">
        <v>1496.375</v>
      </c>
    </row>
    <row r="151" spans="1:11" s="29" customFormat="1" ht="14.25">
      <c r="A151" s="30"/>
      <c r="B151" s="27" t="s">
        <v>19</v>
      </c>
      <c r="C151" s="28">
        <f>SUM(C152:C154)</f>
        <v>1.33</v>
      </c>
      <c r="D151" s="28"/>
      <c r="E151" s="26"/>
      <c r="F151" s="28">
        <f>SUM(F152:F154)</f>
        <v>1500</v>
      </c>
      <c r="G151" s="28">
        <f>SUM(G152:G154)</f>
        <v>0</v>
      </c>
      <c r="H151" s="28">
        <f>SUM(H152:H154)</f>
        <v>1500</v>
      </c>
      <c r="I151" s="28"/>
      <c r="J151" s="28"/>
      <c r="K151" s="28"/>
    </row>
    <row r="152" spans="1:11" ht="30">
      <c r="A152" s="2"/>
      <c r="B152" s="7" t="s">
        <v>288</v>
      </c>
      <c r="C152" s="46">
        <v>0.53</v>
      </c>
      <c r="D152" s="46">
        <v>1264.4580000000001</v>
      </c>
      <c r="E152" s="47" t="s">
        <v>44</v>
      </c>
      <c r="F152" s="46">
        <f>G152 + H152</f>
        <v>500</v>
      </c>
      <c r="G152" s="46">
        <v>0</v>
      </c>
      <c r="H152" s="46">
        <v>500</v>
      </c>
      <c r="I152" s="46"/>
      <c r="J152" s="46"/>
      <c r="K152" s="46"/>
    </row>
    <row r="153" spans="1:11" ht="30">
      <c r="A153" s="2"/>
      <c r="B153" s="7" t="s">
        <v>158</v>
      </c>
      <c r="C153" s="46">
        <v>0.38</v>
      </c>
      <c r="D153" s="46">
        <v>1498.9680000000001</v>
      </c>
      <c r="E153" s="47" t="s">
        <v>44</v>
      </c>
      <c r="F153" s="46">
        <f>G153 + H153</f>
        <v>500</v>
      </c>
      <c r="G153" s="46">
        <v>0</v>
      </c>
      <c r="H153" s="46">
        <v>500</v>
      </c>
      <c r="I153" s="46"/>
      <c r="J153" s="46"/>
      <c r="K153" s="46"/>
    </row>
    <row r="154" spans="1:11" ht="30">
      <c r="A154" s="2"/>
      <c r="B154" s="7" t="s">
        <v>159</v>
      </c>
      <c r="C154" s="46">
        <v>0.42</v>
      </c>
      <c r="D154" s="46">
        <v>1448.634</v>
      </c>
      <c r="E154" s="47" t="s">
        <v>44</v>
      </c>
      <c r="F154" s="46">
        <f>G154 + H154</f>
        <v>500</v>
      </c>
      <c r="G154" s="46">
        <v>0</v>
      </c>
      <c r="H154" s="46">
        <v>500</v>
      </c>
      <c r="I154" s="46"/>
      <c r="J154" s="46"/>
      <c r="K154" s="46"/>
    </row>
    <row r="155" spans="1:11" s="29" customFormat="1" ht="14.25">
      <c r="A155" s="30"/>
      <c r="B155" s="27" t="s">
        <v>20</v>
      </c>
      <c r="C155" s="28">
        <f>SUM(C156:C166)</f>
        <v>11.449</v>
      </c>
      <c r="D155" s="28"/>
      <c r="E155" s="26"/>
      <c r="F155" s="28">
        <f>SUM(F156:F166)</f>
        <v>5308</v>
      </c>
      <c r="G155" s="28">
        <f>SUM(G156:G166)</f>
        <v>0</v>
      </c>
      <c r="H155" s="28">
        <f>SUM(H156:H166)</f>
        <v>5308</v>
      </c>
      <c r="I155" s="28"/>
      <c r="J155" s="28"/>
      <c r="K155" s="28"/>
    </row>
    <row r="156" spans="1:11" ht="45">
      <c r="A156" s="2"/>
      <c r="B156" s="7" t="s">
        <v>58</v>
      </c>
      <c r="C156" s="46">
        <v>0.223</v>
      </c>
      <c r="D156" s="46">
        <v>1051.019</v>
      </c>
      <c r="E156" s="47" t="s">
        <v>60</v>
      </c>
      <c r="F156" s="46">
        <f t="shared" ref="F156:F166" si="12">G156 + H156</f>
        <v>300</v>
      </c>
      <c r="G156" s="46">
        <v>0</v>
      </c>
      <c r="H156" s="46">
        <f>I156 + J156 + K156</f>
        <v>300</v>
      </c>
      <c r="I156" s="46"/>
      <c r="J156" s="46"/>
      <c r="K156" s="46">
        <v>300</v>
      </c>
    </row>
    <row r="157" spans="1:11" ht="45">
      <c r="A157" s="2"/>
      <c r="B157" s="7" t="s">
        <v>57</v>
      </c>
      <c r="C157" s="46">
        <v>0.65</v>
      </c>
      <c r="D157" s="46">
        <v>6050.0619999999999</v>
      </c>
      <c r="E157" s="47" t="s">
        <v>60</v>
      </c>
      <c r="F157" s="46">
        <f t="shared" si="12"/>
        <v>800</v>
      </c>
      <c r="G157" s="46">
        <v>0</v>
      </c>
      <c r="H157" s="46">
        <f>I157 + J157 + K157</f>
        <v>800</v>
      </c>
      <c r="I157" s="46"/>
      <c r="J157" s="46"/>
      <c r="K157" s="46">
        <v>800</v>
      </c>
    </row>
    <row r="158" spans="1:11" ht="30">
      <c r="A158" s="2"/>
      <c r="B158" s="7" t="s">
        <v>157</v>
      </c>
      <c r="C158" s="46">
        <v>0.92800000000000005</v>
      </c>
      <c r="D158" s="46">
        <v>1350.8579999999999</v>
      </c>
      <c r="E158" s="47" t="s">
        <v>61</v>
      </c>
      <c r="F158" s="46">
        <f t="shared" si="12"/>
        <v>600</v>
      </c>
      <c r="G158" s="46">
        <v>0</v>
      </c>
      <c r="H158" s="46">
        <v>600</v>
      </c>
      <c r="I158" s="46"/>
      <c r="J158" s="46"/>
      <c r="K158" s="46">
        <v>8</v>
      </c>
    </row>
    <row r="159" spans="1:11" ht="30">
      <c r="A159" s="2"/>
      <c r="B159" s="7" t="s">
        <v>177</v>
      </c>
      <c r="C159" s="46">
        <v>2.5</v>
      </c>
      <c r="D159" s="46">
        <v>1462.5</v>
      </c>
      <c r="E159" s="47" t="s">
        <v>62</v>
      </c>
      <c r="F159" s="46">
        <f t="shared" si="12"/>
        <v>700</v>
      </c>
      <c r="G159" s="46">
        <v>0</v>
      </c>
      <c r="H159" s="46">
        <v>700</v>
      </c>
      <c r="I159" s="46"/>
      <c r="J159" s="46"/>
      <c r="K159" s="46">
        <v>50</v>
      </c>
    </row>
    <row r="160" spans="1:11" ht="30">
      <c r="A160" s="2"/>
      <c r="B160" s="7" t="s">
        <v>165</v>
      </c>
      <c r="C160" s="46">
        <v>0.8</v>
      </c>
      <c r="D160" s="46">
        <v>468</v>
      </c>
      <c r="E160" s="47" t="s">
        <v>62</v>
      </c>
      <c r="F160" s="46">
        <f t="shared" si="12"/>
        <v>300</v>
      </c>
      <c r="G160" s="46">
        <v>0</v>
      </c>
      <c r="H160" s="46">
        <v>300</v>
      </c>
      <c r="I160" s="46"/>
      <c r="J160" s="46"/>
      <c r="K160" s="46">
        <v>50</v>
      </c>
    </row>
    <row r="161" spans="1:11" ht="45">
      <c r="A161" s="2"/>
      <c r="B161" s="7" t="s">
        <v>178</v>
      </c>
      <c r="C161" s="46">
        <v>1.171</v>
      </c>
      <c r="D161" s="46">
        <v>2268.0349999999999</v>
      </c>
      <c r="E161" s="47" t="s">
        <v>62</v>
      </c>
      <c r="F161" s="46">
        <f t="shared" si="12"/>
        <v>800</v>
      </c>
      <c r="G161" s="46">
        <v>0</v>
      </c>
      <c r="H161" s="46">
        <v>800</v>
      </c>
      <c r="I161" s="46"/>
      <c r="J161" s="46"/>
      <c r="K161" s="46">
        <v>100</v>
      </c>
    </row>
    <row r="162" spans="1:11" ht="30">
      <c r="A162" s="2"/>
      <c r="B162" s="7" t="s">
        <v>179</v>
      </c>
      <c r="C162" s="46">
        <v>0.27700000000000002</v>
      </c>
      <c r="D162" s="46">
        <v>199</v>
      </c>
      <c r="E162" s="47" t="s">
        <v>63</v>
      </c>
      <c r="F162" s="46">
        <f t="shared" si="12"/>
        <v>199</v>
      </c>
      <c r="G162" s="46">
        <v>0</v>
      </c>
      <c r="H162" s="46">
        <v>199</v>
      </c>
      <c r="I162" s="46"/>
      <c r="J162" s="46">
        <v>70</v>
      </c>
      <c r="K162" s="46"/>
    </row>
    <row r="163" spans="1:11" ht="30">
      <c r="A163" s="2"/>
      <c r="B163" s="7" t="s">
        <v>154</v>
      </c>
      <c r="C163" s="46">
        <v>2</v>
      </c>
      <c r="D163" s="46">
        <v>880</v>
      </c>
      <c r="E163" s="47" t="s">
        <v>65</v>
      </c>
      <c r="F163" s="46">
        <f t="shared" si="12"/>
        <v>880</v>
      </c>
      <c r="G163" s="46">
        <v>0</v>
      </c>
      <c r="H163" s="46">
        <v>880</v>
      </c>
      <c r="I163" s="46"/>
      <c r="J163" s="46">
        <v>195</v>
      </c>
      <c r="K163" s="46">
        <v>15</v>
      </c>
    </row>
    <row r="164" spans="1:11" ht="30">
      <c r="A164" s="2"/>
      <c r="B164" s="7" t="s">
        <v>155</v>
      </c>
      <c r="C164" s="46">
        <v>1.3</v>
      </c>
      <c r="D164" s="46">
        <v>429</v>
      </c>
      <c r="E164" s="47" t="s">
        <v>65</v>
      </c>
      <c r="F164" s="46">
        <f t="shared" si="12"/>
        <v>429</v>
      </c>
      <c r="G164" s="46">
        <v>0</v>
      </c>
      <c r="H164" s="46">
        <v>429</v>
      </c>
      <c r="I164" s="46"/>
      <c r="J164" s="46"/>
      <c r="K164" s="46">
        <v>10</v>
      </c>
    </row>
    <row r="165" spans="1:11" ht="30">
      <c r="A165" s="2"/>
      <c r="B165" s="7" t="s">
        <v>156</v>
      </c>
      <c r="C165" s="46">
        <v>0.75</v>
      </c>
      <c r="D165" s="46">
        <v>140</v>
      </c>
      <c r="E165" s="47" t="s">
        <v>64</v>
      </c>
      <c r="F165" s="46">
        <f t="shared" si="12"/>
        <v>140</v>
      </c>
      <c r="G165" s="46">
        <v>0</v>
      </c>
      <c r="H165" s="46">
        <v>140</v>
      </c>
      <c r="I165" s="46"/>
      <c r="J165" s="46">
        <v>20</v>
      </c>
      <c r="K165" s="46">
        <v>20</v>
      </c>
    </row>
    <row r="166" spans="1:11" ht="30">
      <c r="A166" s="2"/>
      <c r="B166" s="7" t="s">
        <v>59</v>
      </c>
      <c r="C166" s="46">
        <v>0.85</v>
      </c>
      <c r="D166" s="46">
        <v>160</v>
      </c>
      <c r="E166" s="47" t="s">
        <v>64</v>
      </c>
      <c r="F166" s="46">
        <f t="shared" si="12"/>
        <v>160</v>
      </c>
      <c r="G166" s="46">
        <v>0</v>
      </c>
      <c r="H166" s="46">
        <v>160</v>
      </c>
      <c r="I166" s="46"/>
      <c r="J166" s="46">
        <v>30</v>
      </c>
      <c r="K166" s="46">
        <v>30</v>
      </c>
    </row>
    <row r="167" spans="1:11" s="29" customFormat="1" ht="14.25">
      <c r="A167" s="30"/>
      <c r="B167" s="27" t="s">
        <v>21</v>
      </c>
      <c r="C167" s="28">
        <f>SUM(C168:C188)</f>
        <v>7.3400000000000016</v>
      </c>
      <c r="D167" s="28"/>
      <c r="E167" s="26"/>
      <c r="F167" s="28">
        <f>SUM(F168:F188)</f>
        <v>3690.9430000000002</v>
      </c>
      <c r="G167" s="28">
        <f>SUM(G168:G188)</f>
        <v>0</v>
      </c>
      <c r="H167" s="28">
        <f>SUM(H168:H188)</f>
        <v>3690.9430000000002</v>
      </c>
      <c r="I167" s="28"/>
      <c r="J167" s="28"/>
      <c r="K167" s="28"/>
    </row>
    <row r="168" spans="1:11" ht="30">
      <c r="A168" s="2"/>
      <c r="B168" s="7" t="s">
        <v>180</v>
      </c>
      <c r="C168" s="46">
        <v>0.35</v>
      </c>
      <c r="D168" s="46">
        <v>120</v>
      </c>
      <c r="E168" s="47" t="s">
        <v>66</v>
      </c>
      <c r="F168" s="46">
        <f t="shared" ref="F168:F188" si="13">G168 + H168</f>
        <v>90</v>
      </c>
      <c r="G168" s="46">
        <v>0</v>
      </c>
      <c r="H168" s="46">
        <f>I168 + J168 + K168</f>
        <v>90</v>
      </c>
      <c r="I168" s="46"/>
      <c r="J168" s="46">
        <v>45</v>
      </c>
      <c r="K168" s="46">
        <v>45</v>
      </c>
    </row>
    <row r="169" spans="1:11" ht="30">
      <c r="A169" s="2"/>
      <c r="B169" s="7" t="s">
        <v>181</v>
      </c>
      <c r="C169" s="46">
        <v>0.47</v>
      </c>
      <c r="D169" s="46">
        <v>199.9</v>
      </c>
      <c r="E169" s="47" t="s">
        <v>67</v>
      </c>
      <c r="F169" s="46">
        <f t="shared" si="13"/>
        <v>199.9</v>
      </c>
      <c r="G169" s="46">
        <v>0</v>
      </c>
      <c r="H169" s="46">
        <f>I169 + J169 + K169</f>
        <v>199.9</v>
      </c>
      <c r="I169" s="46"/>
      <c r="J169" s="46"/>
      <c r="K169" s="46">
        <v>199.9</v>
      </c>
    </row>
    <row r="170" spans="1:11" ht="30">
      <c r="A170" s="2"/>
      <c r="B170" s="7" t="s">
        <v>182</v>
      </c>
      <c r="C170" s="46">
        <v>0.47</v>
      </c>
      <c r="D170" s="46">
        <v>199.8</v>
      </c>
      <c r="E170" s="47" t="s">
        <v>67</v>
      </c>
      <c r="F170" s="46">
        <f t="shared" si="13"/>
        <v>199.8</v>
      </c>
      <c r="G170" s="46">
        <v>0</v>
      </c>
      <c r="H170" s="46">
        <f>I170 + J170 + K170</f>
        <v>199.8</v>
      </c>
      <c r="I170" s="46"/>
      <c r="J170" s="46"/>
      <c r="K170" s="46">
        <v>199.8</v>
      </c>
    </row>
    <row r="171" spans="1:11" ht="30">
      <c r="A171" s="2"/>
      <c r="B171" s="7" t="s">
        <v>183</v>
      </c>
      <c r="C171" s="46">
        <v>0.2</v>
      </c>
      <c r="D171" s="46">
        <v>90</v>
      </c>
      <c r="E171" s="47" t="s">
        <v>68</v>
      </c>
      <c r="F171" s="46">
        <f t="shared" si="13"/>
        <v>90</v>
      </c>
      <c r="G171" s="46">
        <v>0</v>
      </c>
      <c r="H171" s="46">
        <f>I171 + J171 + K171</f>
        <v>90</v>
      </c>
      <c r="I171" s="46"/>
      <c r="J171" s="46">
        <v>45</v>
      </c>
      <c r="K171" s="46">
        <v>45</v>
      </c>
    </row>
    <row r="172" spans="1:11" ht="30">
      <c r="A172" s="2"/>
      <c r="B172" s="7" t="s">
        <v>184</v>
      </c>
      <c r="C172" s="46">
        <v>0.2</v>
      </c>
      <c r="D172" s="46">
        <v>90</v>
      </c>
      <c r="E172" s="47" t="s">
        <v>69</v>
      </c>
      <c r="F172" s="46">
        <f t="shared" si="13"/>
        <v>90</v>
      </c>
      <c r="G172" s="46">
        <v>0</v>
      </c>
      <c r="H172" s="46">
        <f>I172 + J172 + K172</f>
        <v>90</v>
      </c>
      <c r="I172" s="46"/>
      <c r="J172" s="46">
        <v>45</v>
      </c>
      <c r="K172" s="46">
        <v>45</v>
      </c>
    </row>
    <row r="173" spans="1:11" ht="30">
      <c r="A173" s="2"/>
      <c r="B173" s="7" t="s">
        <v>185</v>
      </c>
      <c r="C173" s="46">
        <v>0.35</v>
      </c>
      <c r="D173" s="46">
        <v>120</v>
      </c>
      <c r="E173" s="47" t="s">
        <v>70</v>
      </c>
      <c r="F173" s="46">
        <f t="shared" si="13"/>
        <v>120</v>
      </c>
      <c r="G173" s="46">
        <v>0</v>
      </c>
      <c r="H173" s="46">
        <v>120</v>
      </c>
      <c r="I173" s="46"/>
      <c r="J173" s="46"/>
      <c r="K173" s="46"/>
    </row>
    <row r="174" spans="1:11" ht="30">
      <c r="A174" s="2"/>
      <c r="B174" s="7" t="s">
        <v>186</v>
      </c>
      <c r="C174" s="46">
        <v>0.2</v>
      </c>
      <c r="D174" s="46">
        <v>105</v>
      </c>
      <c r="E174" s="47" t="s">
        <v>71</v>
      </c>
      <c r="F174" s="46">
        <f t="shared" si="13"/>
        <v>105</v>
      </c>
      <c r="G174" s="46">
        <v>0</v>
      </c>
      <c r="H174" s="46">
        <f t="shared" ref="H174:H188" si="14">I174 + J174 + K174</f>
        <v>105</v>
      </c>
      <c r="I174" s="46"/>
      <c r="J174" s="46">
        <v>45</v>
      </c>
      <c r="K174" s="46">
        <v>60</v>
      </c>
    </row>
    <row r="175" spans="1:11" ht="30">
      <c r="A175" s="2"/>
      <c r="B175" s="7" t="s">
        <v>187</v>
      </c>
      <c r="C175" s="46">
        <v>0.35</v>
      </c>
      <c r="D175" s="46">
        <v>120</v>
      </c>
      <c r="E175" s="47" t="s">
        <v>72</v>
      </c>
      <c r="F175" s="46">
        <f t="shared" si="13"/>
        <v>50</v>
      </c>
      <c r="G175" s="46">
        <v>0</v>
      </c>
      <c r="H175" s="46">
        <f t="shared" si="14"/>
        <v>50</v>
      </c>
      <c r="I175" s="46"/>
      <c r="J175" s="46"/>
      <c r="K175" s="46">
        <v>50</v>
      </c>
    </row>
    <row r="176" spans="1:11" ht="30">
      <c r="A176" s="2"/>
      <c r="B176" s="7" t="s">
        <v>188</v>
      </c>
      <c r="C176" s="46">
        <v>0.55000000000000004</v>
      </c>
      <c r="D176" s="46">
        <v>199.5</v>
      </c>
      <c r="E176" s="47" t="s">
        <v>73</v>
      </c>
      <c r="F176" s="46">
        <f t="shared" si="13"/>
        <v>199.5</v>
      </c>
      <c r="G176" s="46">
        <v>0</v>
      </c>
      <c r="H176" s="46">
        <f t="shared" si="14"/>
        <v>199.5</v>
      </c>
      <c r="I176" s="46"/>
      <c r="J176" s="46"/>
      <c r="K176" s="46">
        <v>199.5</v>
      </c>
    </row>
    <row r="177" spans="1:11" ht="30">
      <c r="A177" s="2"/>
      <c r="B177" s="7" t="s">
        <v>189</v>
      </c>
      <c r="C177" s="46">
        <v>0.12</v>
      </c>
      <c r="D177" s="46">
        <v>48</v>
      </c>
      <c r="E177" s="47" t="s">
        <v>73</v>
      </c>
      <c r="F177" s="46">
        <f t="shared" si="13"/>
        <v>48</v>
      </c>
      <c r="G177" s="46">
        <v>0</v>
      </c>
      <c r="H177" s="46">
        <f t="shared" si="14"/>
        <v>48</v>
      </c>
      <c r="I177" s="46"/>
      <c r="J177" s="46"/>
      <c r="K177" s="46">
        <v>48</v>
      </c>
    </row>
    <row r="178" spans="1:11" ht="30">
      <c r="A178" s="2"/>
      <c r="B178" s="7" t="s">
        <v>190</v>
      </c>
      <c r="C178" s="46">
        <v>0.28999999999999998</v>
      </c>
      <c r="D178" s="46">
        <v>149.9</v>
      </c>
      <c r="E178" s="47" t="s">
        <v>74</v>
      </c>
      <c r="F178" s="46">
        <f t="shared" si="13"/>
        <v>149.9</v>
      </c>
      <c r="G178" s="46">
        <v>0</v>
      </c>
      <c r="H178" s="46">
        <f t="shared" si="14"/>
        <v>149.9</v>
      </c>
      <c r="I178" s="46"/>
      <c r="J178" s="46"/>
      <c r="K178" s="46">
        <v>149.9</v>
      </c>
    </row>
    <row r="179" spans="1:11" ht="30">
      <c r="A179" s="2"/>
      <c r="B179" s="7" t="s">
        <v>191</v>
      </c>
      <c r="C179" s="46">
        <v>0.24</v>
      </c>
      <c r="D179" s="46">
        <v>99.9</v>
      </c>
      <c r="E179" s="47" t="s">
        <v>74</v>
      </c>
      <c r="F179" s="46">
        <f t="shared" si="13"/>
        <v>99.9</v>
      </c>
      <c r="G179" s="46">
        <v>0</v>
      </c>
      <c r="H179" s="46">
        <f t="shared" si="14"/>
        <v>99.9</v>
      </c>
      <c r="I179" s="46"/>
      <c r="J179" s="46"/>
      <c r="K179" s="46">
        <v>99.9</v>
      </c>
    </row>
    <row r="180" spans="1:11" ht="30">
      <c r="A180" s="2"/>
      <c r="B180" s="7" t="s">
        <v>192</v>
      </c>
      <c r="C180" s="46">
        <v>0.45</v>
      </c>
      <c r="D180" s="46">
        <v>199.9</v>
      </c>
      <c r="E180" s="47" t="s">
        <v>74</v>
      </c>
      <c r="F180" s="46">
        <f t="shared" si="13"/>
        <v>199.9</v>
      </c>
      <c r="G180" s="46">
        <v>0</v>
      </c>
      <c r="H180" s="46">
        <f t="shared" si="14"/>
        <v>199.9</v>
      </c>
      <c r="I180" s="46"/>
      <c r="J180" s="46"/>
      <c r="K180" s="46">
        <v>199.9</v>
      </c>
    </row>
    <row r="181" spans="1:11" ht="30">
      <c r="A181" s="2"/>
      <c r="B181" s="7" t="s">
        <v>193</v>
      </c>
      <c r="C181" s="46">
        <v>0.43</v>
      </c>
      <c r="D181" s="46">
        <v>199.8</v>
      </c>
      <c r="E181" s="47" t="s">
        <v>74</v>
      </c>
      <c r="F181" s="46">
        <f t="shared" si="13"/>
        <v>199.8</v>
      </c>
      <c r="G181" s="46">
        <v>0</v>
      </c>
      <c r="H181" s="46">
        <f t="shared" si="14"/>
        <v>199.8</v>
      </c>
      <c r="I181" s="46"/>
      <c r="J181" s="46"/>
      <c r="K181" s="46">
        <v>199.8</v>
      </c>
    </row>
    <row r="182" spans="1:11" ht="30">
      <c r="A182" s="2"/>
      <c r="B182" s="7" t="s">
        <v>194</v>
      </c>
      <c r="C182" s="46">
        <v>0.25</v>
      </c>
      <c r="D182" s="46">
        <v>99.756</v>
      </c>
      <c r="E182" s="47" t="s">
        <v>75</v>
      </c>
      <c r="F182" s="46">
        <f t="shared" si="13"/>
        <v>99.756</v>
      </c>
      <c r="G182" s="46">
        <v>0</v>
      </c>
      <c r="H182" s="46">
        <f t="shared" si="14"/>
        <v>99.756</v>
      </c>
      <c r="I182" s="46"/>
      <c r="J182" s="46"/>
      <c r="K182" s="46">
        <v>99.756</v>
      </c>
    </row>
    <row r="183" spans="1:11" ht="30">
      <c r="A183" s="2"/>
      <c r="B183" s="7" t="s">
        <v>195</v>
      </c>
      <c r="C183" s="46">
        <v>0.5</v>
      </c>
      <c r="D183" s="46">
        <v>199.98599999999999</v>
      </c>
      <c r="E183" s="47" t="s">
        <v>75</v>
      </c>
      <c r="F183" s="46">
        <f t="shared" si="13"/>
        <v>199.98599999999999</v>
      </c>
      <c r="G183" s="46">
        <v>0</v>
      </c>
      <c r="H183" s="46">
        <f t="shared" si="14"/>
        <v>199.98599999999999</v>
      </c>
      <c r="I183" s="46"/>
      <c r="J183" s="46"/>
      <c r="K183" s="46">
        <v>199.98599999999999</v>
      </c>
    </row>
    <row r="184" spans="1:11" ht="30">
      <c r="A184" s="2"/>
      <c r="B184" s="7" t="s">
        <v>196</v>
      </c>
      <c r="C184" s="46">
        <v>0.25</v>
      </c>
      <c r="D184" s="46">
        <v>95.004000000000005</v>
      </c>
      <c r="E184" s="47" t="s">
        <v>75</v>
      </c>
      <c r="F184" s="46">
        <f t="shared" si="13"/>
        <v>95.004000000000005</v>
      </c>
      <c r="G184" s="46">
        <v>0</v>
      </c>
      <c r="H184" s="46">
        <f t="shared" si="14"/>
        <v>95.004000000000005</v>
      </c>
      <c r="I184" s="46"/>
      <c r="J184" s="46"/>
      <c r="K184" s="46">
        <v>95.004000000000005</v>
      </c>
    </row>
    <row r="185" spans="1:11" ht="30">
      <c r="A185" s="2"/>
      <c r="B185" s="7" t="s">
        <v>197</v>
      </c>
      <c r="C185" s="46">
        <v>0.4</v>
      </c>
      <c r="D185" s="46">
        <v>171.006</v>
      </c>
      <c r="E185" s="47" t="s">
        <v>75</v>
      </c>
      <c r="F185" s="46">
        <f t="shared" si="13"/>
        <v>171.006</v>
      </c>
      <c r="G185" s="46">
        <v>0</v>
      </c>
      <c r="H185" s="46">
        <f t="shared" si="14"/>
        <v>171.006</v>
      </c>
      <c r="I185" s="46"/>
      <c r="J185" s="46"/>
      <c r="K185" s="46">
        <v>171.006</v>
      </c>
    </row>
    <row r="186" spans="1:11">
      <c r="A186" s="2"/>
      <c r="B186" s="7" t="s">
        <v>210</v>
      </c>
      <c r="C186" s="46">
        <v>0.32</v>
      </c>
      <c r="D186" s="46">
        <v>614.16800000000001</v>
      </c>
      <c r="E186" s="47" t="s">
        <v>76</v>
      </c>
      <c r="F186" s="46">
        <f t="shared" si="13"/>
        <v>307.16800000000001</v>
      </c>
      <c r="G186" s="46">
        <v>0</v>
      </c>
      <c r="H186" s="46">
        <f t="shared" si="14"/>
        <v>307.16800000000001</v>
      </c>
      <c r="I186" s="46"/>
      <c r="J186" s="46"/>
      <c r="K186" s="46">
        <v>307.16800000000001</v>
      </c>
    </row>
    <row r="187" spans="1:11">
      <c r="A187" s="2"/>
      <c r="B187" s="7" t="s">
        <v>211</v>
      </c>
      <c r="C187" s="46">
        <v>0.25</v>
      </c>
      <c r="D187" s="46">
        <v>451.13900000000001</v>
      </c>
      <c r="E187" s="47" t="s">
        <v>76</v>
      </c>
      <c r="F187" s="46">
        <f t="shared" si="13"/>
        <v>225.63900000000001</v>
      </c>
      <c r="G187" s="46">
        <v>0</v>
      </c>
      <c r="H187" s="46">
        <f t="shared" si="14"/>
        <v>225.63900000000001</v>
      </c>
      <c r="I187" s="46"/>
      <c r="J187" s="46"/>
      <c r="K187" s="46">
        <v>225.63900000000001</v>
      </c>
    </row>
    <row r="188" spans="1:11">
      <c r="A188" s="2"/>
      <c r="B188" s="7" t="s">
        <v>212</v>
      </c>
      <c r="C188" s="46">
        <v>0.7</v>
      </c>
      <c r="D188" s="46">
        <v>1494.684</v>
      </c>
      <c r="E188" s="47" t="s">
        <v>76</v>
      </c>
      <c r="F188" s="46">
        <f t="shared" si="13"/>
        <v>750.68399999999997</v>
      </c>
      <c r="G188" s="46">
        <v>0</v>
      </c>
      <c r="H188" s="46">
        <f t="shared" si="14"/>
        <v>750.68399999999997</v>
      </c>
      <c r="I188" s="46"/>
      <c r="J188" s="46"/>
      <c r="K188" s="46">
        <v>750.68399999999997</v>
      </c>
    </row>
    <row r="189" spans="1:11" s="29" customFormat="1" ht="14.25">
      <c r="A189" s="30"/>
      <c r="B189" s="27" t="s">
        <v>22</v>
      </c>
      <c r="C189" s="28">
        <f>C190</f>
        <v>0.27</v>
      </c>
      <c r="D189" s="28"/>
      <c r="E189" s="26"/>
      <c r="F189" s="28">
        <f>F190</f>
        <v>297</v>
      </c>
      <c r="G189" s="28">
        <f>G190</f>
        <v>297</v>
      </c>
      <c r="H189" s="28">
        <f>H190</f>
        <v>0</v>
      </c>
      <c r="I189" s="28"/>
      <c r="J189" s="28"/>
      <c r="K189" s="28"/>
    </row>
    <row r="190" spans="1:11" s="20" customFormat="1" ht="30">
      <c r="A190" s="18"/>
      <c r="B190" s="43" t="s">
        <v>289</v>
      </c>
      <c r="C190" s="14">
        <v>0.27</v>
      </c>
      <c r="D190" s="14">
        <v>297</v>
      </c>
      <c r="E190" s="19" t="s">
        <v>321</v>
      </c>
      <c r="F190" s="46">
        <f>G190 + H190</f>
        <v>297</v>
      </c>
      <c r="G190" s="14">
        <v>297</v>
      </c>
      <c r="H190" s="46">
        <f>I190 + J190 + K190</f>
        <v>0</v>
      </c>
      <c r="I190" s="14"/>
      <c r="J190" s="14"/>
      <c r="K190" s="14"/>
    </row>
    <row r="191" spans="1:11" s="29" customFormat="1" ht="14.25">
      <c r="A191" s="30"/>
      <c r="B191" s="27" t="s">
        <v>23</v>
      </c>
      <c r="C191" s="28">
        <f>SUM(C192:C195)</f>
        <v>3.5</v>
      </c>
      <c r="D191" s="28"/>
      <c r="E191" s="26"/>
      <c r="F191" s="28">
        <f>SUM(F192:F195)</f>
        <v>1300</v>
      </c>
      <c r="G191" s="28">
        <f>SUM(G192:G195)</f>
        <v>500</v>
      </c>
      <c r="H191" s="28">
        <f>SUM(H192:H195)</f>
        <v>800</v>
      </c>
      <c r="I191" s="28"/>
      <c r="J191" s="28"/>
      <c r="K191" s="28"/>
    </row>
    <row r="192" spans="1:11" s="20" customFormat="1" ht="30">
      <c r="A192" s="18"/>
      <c r="B192" s="43" t="s">
        <v>118</v>
      </c>
      <c r="C192" s="14">
        <v>1.6</v>
      </c>
      <c r="D192" s="14">
        <v>1500</v>
      </c>
      <c r="E192" s="19" t="s">
        <v>319</v>
      </c>
      <c r="F192" s="46">
        <f>G192 + H192</f>
        <v>500</v>
      </c>
      <c r="G192" s="14">
        <v>500</v>
      </c>
      <c r="H192" s="46">
        <f>I192 + J192 + K192</f>
        <v>0</v>
      </c>
      <c r="I192" s="14"/>
      <c r="J192" s="14"/>
      <c r="K192" s="14"/>
    </row>
    <row r="193" spans="1:11" s="20" customFormat="1" ht="30">
      <c r="A193" s="18"/>
      <c r="B193" s="43" t="s">
        <v>316</v>
      </c>
      <c r="C193" s="14">
        <v>0.9</v>
      </c>
      <c r="D193" s="14">
        <v>647.21</v>
      </c>
      <c r="E193" s="19" t="s">
        <v>319</v>
      </c>
      <c r="F193" s="46">
        <f>G193 + H193</f>
        <v>300</v>
      </c>
      <c r="G193" s="14">
        <v>0</v>
      </c>
      <c r="H193" s="46">
        <v>300</v>
      </c>
      <c r="I193" s="14"/>
      <c r="J193" s="14"/>
      <c r="K193" s="14"/>
    </row>
    <row r="194" spans="1:11" s="20" customFormat="1" ht="30">
      <c r="A194" s="18"/>
      <c r="B194" s="43" t="s">
        <v>317</v>
      </c>
      <c r="C194" s="14">
        <v>0.35</v>
      </c>
      <c r="D194" s="14">
        <v>350</v>
      </c>
      <c r="E194" s="19" t="s">
        <v>320</v>
      </c>
      <c r="F194" s="46">
        <f>G194 + H194</f>
        <v>200</v>
      </c>
      <c r="G194" s="14">
        <v>0</v>
      </c>
      <c r="H194" s="46">
        <v>200</v>
      </c>
      <c r="I194" s="14"/>
      <c r="J194" s="14"/>
      <c r="K194" s="14"/>
    </row>
    <row r="195" spans="1:11" s="20" customFormat="1">
      <c r="A195" s="18"/>
      <c r="B195" s="43" t="s">
        <v>318</v>
      </c>
      <c r="C195" s="14">
        <v>0.65</v>
      </c>
      <c r="D195" s="14">
        <v>650</v>
      </c>
      <c r="E195" s="19" t="s">
        <v>319</v>
      </c>
      <c r="F195" s="46">
        <f>G195 + H195</f>
        <v>300</v>
      </c>
      <c r="G195" s="14">
        <v>0</v>
      </c>
      <c r="H195" s="46">
        <v>300</v>
      </c>
      <c r="I195" s="14"/>
      <c r="J195" s="14"/>
      <c r="K195" s="14"/>
    </row>
    <row r="196" spans="1:11" s="29" customFormat="1" ht="14.25">
      <c r="A196" s="30"/>
      <c r="B196" s="27" t="s">
        <v>24</v>
      </c>
      <c r="C196" s="28">
        <f>SUM(C197:C200)</f>
        <v>3.8550000000000004</v>
      </c>
      <c r="D196" s="28"/>
      <c r="E196" s="26"/>
      <c r="F196" s="28">
        <f>SUM(F197:F200)</f>
        <v>1500</v>
      </c>
      <c r="G196" s="28">
        <f>SUM(G197:G200)</f>
        <v>0</v>
      </c>
      <c r="H196" s="28">
        <f>SUM(H197:H200)</f>
        <v>1500</v>
      </c>
      <c r="I196" s="28"/>
      <c r="J196" s="28"/>
      <c r="K196" s="28"/>
    </row>
    <row r="197" spans="1:11" ht="45">
      <c r="A197" s="2"/>
      <c r="B197" s="7" t="s">
        <v>290</v>
      </c>
      <c r="C197" s="46">
        <v>0.87</v>
      </c>
      <c r="D197" s="46">
        <v>1341.145</v>
      </c>
      <c r="E197" s="47" t="s">
        <v>54</v>
      </c>
      <c r="F197" s="46">
        <f>G197 + H197</f>
        <v>500</v>
      </c>
      <c r="G197" s="46">
        <v>0</v>
      </c>
      <c r="H197" s="46">
        <v>500</v>
      </c>
      <c r="I197" s="46"/>
      <c r="J197" s="46">
        <v>150</v>
      </c>
      <c r="K197" s="46"/>
    </row>
    <row r="198" spans="1:11" ht="30">
      <c r="A198" s="2"/>
      <c r="B198" s="7" t="s">
        <v>49</v>
      </c>
      <c r="C198" s="46">
        <v>1.1299999999999999</v>
      </c>
      <c r="D198" s="46">
        <v>3370.3960000000002</v>
      </c>
      <c r="E198" s="47" t="s">
        <v>50</v>
      </c>
      <c r="F198" s="46">
        <f>G198 + H198</f>
        <v>500</v>
      </c>
      <c r="G198" s="46">
        <v>0</v>
      </c>
      <c r="H198" s="46">
        <v>500</v>
      </c>
      <c r="I198" s="46"/>
      <c r="J198" s="46">
        <v>375</v>
      </c>
      <c r="K198" s="46"/>
    </row>
    <row r="199" spans="1:11" ht="45">
      <c r="A199" s="2"/>
      <c r="B199" s="7" t="s">
        <v>291</v>
      </c>
      <c r="C199" s="46">
        <v>1.36</v>
      </c>
      <c r="D199" s="46">
        <v>199.49700000000001</v>
      </c>
      <c r="E199" s="47" t="s">
        <v>51</v>
      </c>
      <c r="F199" s="46">
        <f>G199 + H199</f>
        <v>100</v>
      </c>
      <c r="G199" s="46">
        <v>0</v>
      </c>
      <c r="H199" s="46">
        <v>100</v>
      </c>
      <c r="I199" s="46"/>
      <c r="J199" s="46"/>
      <c r="K199" s="46">
        <v>80</v>
      </c>
    </row>
    <row r="200" spans="1:11" ht="45">
      <c r="A200" s="2"/>
      <c r="B200" s="7" t="s">
        <v>292</v>
      </c>
      <c r="C200" s="46">
        <v>0.495</v>
      </c>
      <c r="D200" s="46" t="s">
        <v>52</v>
      </c>
      <c r="E200" s="47" t="s">
        <v>53</v>
      </c>
      <c r="F200" s="46">
        <f>G200 + H200</f>
        <v>400</v>
      </c>
      <c r="G200" s="46">
        <v>0</v>
      </c>
      <c r="H200" s="46">
        <v>400</v>
      </c>
      <c r="I200" s="46"/>
      <c r="J200" s="46"/>
      <c r="K200" s="46">
        <v>149.9</v>
      </c>
    </row>
    <row r="201" spans="1:11" s="29" customFormat="1" ht="14.25">
      <c r="A201" s="30"/>
      <c r="B201" s="27" t="s">
        <v>25</v>
      </c>
      <c r="C201" s="28">
        <f>SUM(C202:C210)</f>
        <v>23.63</v>
      </c>
      <c r="D201" s="28"/>
      <c r="E201" s="26"/>
      <c r="F201" s="28">
        <f>SUM(F202:F210)</f>
        <v>3353.5</v>
      </c>
      <c r="G201" s="28">
        <f>SUM(G202:G210)</f>
        <v>0</v>
      </c>
      <c r="H201" s="28">
        <f>SUM(H202:H210)</f>
        <v>3353.5</v>
      </c>
      <c r="I201" s="28"/>
      <c r="J201" s="28"/>
      <c r="K201" s="28"/>
    </row>
    <row r="202" spans="1:11" ht="30">
      <c r="A202" s="2"/>
      <c r="B202" s="7" t="s">
        <v>293</v>
      </c>
      <c r="C202" s="46">
        <v>1.2</v>
      </c>
      <c r="D202" s="46" t="s">
        <v>85</v>
      </c>
      <c r="E202" s="47" t="s">
        <v>88</v>
      </c>
      <c r="F202" s="46">
        <f t="shared" ref="F202:F210" si="15">G202 + H202</f>
        <v>400</v>
      </c>
      <c r="G202" s="46">
        <v>0</v>
      </c>
      <c r="H202" s="46">
        <f t="shared" ref="H202:H210" si="16">I202 + J202 + K202</f>
        <v>400</v>
      </c>
      <c r="I202" s="46"/>
      <c r="J202" s="46"/>
      <c r="K202" s="46">
        <v>400</v>
      </c>
    </row>
    <row r="203" spans="1:11" ht="30">
      <c r="A203" s="2"/>
      <c r="B203" s="7" t="s">
        <v>294</v>
      </c>
      <c r="C203" s="46">
        <v>0.8</v>
      </c>
      <c r="D203" s="46" t="s">
        <v>86</v>
      </c>
      <c r="E203" s="47" t="s">
        <v>88</v>
      </c>
      <c r="F203" s="46">
        <f t="shared" si="15"/>
        <v>400</v>
      </c>
      <c r="G203" s="46">
        <v>0</v>
      </c>
      <c r="H203" s="46">
        <f t="shared" si="16"/>
        <v>400</v>
      </c>
      <c r="I203" s="46"/>
      <c r="J203" s="46"/>
      <c r="K203" s="46">
        <v>400</v>
      </c>
    </row>
    <row r="204" spans="1:11" ht="30">
      <c r="A204" s="2"/>
      <c r="B204" s="7" t="s">
        <v>295</v>
      </c>
      <c r="C204" s="46">
        <v>0.6</v>
      </c>
      <c r="D204" s="46" t="s">
        <v>87</v>
      </c>
      <c r="E204" s="47" t="s">
        <v>89</v>
      </c>
      <c r="F204" s="46">
        <f t="shared" si="15"/>
        <v>400</v>
      </c>
      <c r="G204" s="46">
        <v>0</v>
      </c>
      <c r="H204" s="46">
        <f t="shared" si="16"/>
        <v>400</v>
      </c>
      <c r="I204" s="46"/>
      <c r="J204" s="46"/>
      <c r="K204" s="46">
        <v>400</v>
      </c>
    </row>
    <row r="205" spans="1:11" ht="30">
      <c r="A205" s="2"/>
      <c r="B205" s="7" t="s">
        <v>90</v>
      </c>
      <c r="C205" s="46">
        <v>0.8</v>
      </c>
      <c r="D205" s="46" t="s">
        <v>86</v>
      </c>
      <c r="E205" s="47" t="s">
        <v>89</v>
      </c>
      <c r="F205" s="46">
        <f t="shared" si="15"/>
        <v>500</v>
      </c>
      <c r="G205" s="46">
        <v>0</v>
      </c>
      <c r="H205" s="46">
        <f t="shared" si="16"/>
        <v>500</v>
      </c>
      <c r="I205" s="46"/>
      <c r="J205" s="46"/>
      <c r="K205" s="46">
        <v>500</v>
      </c>
    </row>
    <row r="206" spans="1:11" ht="30">
      <c r="A206" s="2"/>
      <c r="B206" s="7" t="s">
        <v>79</v>
      </c>
      <c r="C206" s="46">
        <v>10.5</v>
      </c>
      <c r="D206" s="46">
        <v>31.5</v>
      </c>
      <c r="E206" s="47" t="s">
        <v>296</v>
      </c>
      <c r="F206" s="46">
        <f t="shared" si="15"/>
        <v>400</v>
      </c>
      <c r="G206" s="46">
        <v>0</v>
      </c>
      <c r="H206" s="46">
        <f t="shared" si="16"/>
        <v>400</v>
      </c>
      <c r="I206" s="46"/>
      <c r="J206" s="46"/>
      <c r="K206" s="46">
        <v>400</v>
      </c>
    </row>
    <row r="207" spans="1:11" ht="30">
      <c r="A207" s="2"/>
      <c r="B207" s="7" t="s">
        <v>81</v>
      </c>
      <c r="C207" s="46">
        <v>4</v>
      </c>
      <c r="D207" s="46">
        <v>850</v>
      </c>
      <c r="E207" s="47" t="s">
        <v>296</v>
      </c>
      <c r="F207" s="46">
        <f t="shared" si="15"/>
        <v>150</v>
      </c>
      <c r="G207" s="46">
        <v>0</v>
      </c>
      <c r="H207" s="46">
        <f t="shared" si="16"/>
        <v>150</v>
      </c>
      <c r="I207" s="46"/>
      <c r="J207" s="46"/>
      <c r="K207" s="46">
        <v>150</v>
      </c>
    </row>
    <row r="208" spans="1:11" ht="30">
      <c r="A208" s="2"/>
      <c r="B208" s="7" t="s">
        <v>82</v>
      </c>
      <c r="C208" s="46">
        <v>2.8</v>
      </c>
      <c r="D208" s="46">
        <v>520</v>
      </c>
      <c r="E208" s="47" t="s">
        <v>296</v>
      </c>
      <c r="F208" s="46">
        <f t="shared" si="15"/>
        <v>120</v>
      </c>
      <c r="G208" s="46">
        <v>0</v>
      </c>
      <c r="H208" s="46">
        <f t="shared" si="16"/>
        <v>120</v>
      </c>
      <c r="I208" s="46"/>
      <c r="J208" s="46"/>
      <c r="K208" s="46">
        <v>120</v>
      </c>
    </row>
    <row r="209" spans="1:11" ht="30">
      <c r="A209" s="2"/>
      <c r="B209" s="7" t="s">
        <v>83</v>
      </c>
      <c r="C209" s="46">
        <v>2.6</v>
      </c>
      <c r="D209" s="46">
        <v>800</v>
      </c>
      <c r="E209" s="47" t="s">
        <v>296</v>
      </c>
      <c r="F209" s="46">
        <f t="shared" si="15"/>
        <v>200</v>
      </c>
      <c r="G209" s="46">
        <v>0</v>
      </c>
      <c r="H209" s="46">
        <f t="shared" si="16"/>
        <v>200</v>
      </c>
      <c r="I209" s="46"/>
      <c r="J209" s="46"/>
      <c r="K209" s="46">
        <v>200</v>
      </c>
    </row>
    <row r="210" spans="1:11" ht="30">
      <c r="A210" s="2"/>
      <c r="B210" s="7" t="s">
        <v>91</v>
      </c>
      <c r="C210" s="46">
        <v>0.33</v>
      </c>
      <c r="D210" s="46">
        <v>783.5</v>
      </c>
      <c r="E210" s="47" t="s">
        <v>296</v>
      </c>
      <c r="F210" s="46">
        <f t="shared" si="15"/>
        <v>783.5</v>
      </c>
      <c r="G210" s="46">
        <v>0</v>
      </c>
      <c r="H210" s="46">
        <f t="shared" si="16"/>
        <v>783.5</v>
      </c>
      <c r="I210" s="46"/>
      <c r="J210" s="46"/>
      <c r="K210" s="46">
        <v>783.5</v>
      </c>
    </row>
    <row r="211" spans="1:11" s="29" customFormat="1" ht="14.25">
      <c r="A211" s="30"/>
      <c r="B211" s="27" t="s">
        <v>84</v>
      </c>
      <c r="C211" s="28">
        <f>SUM(C212:C222)</f>
        <v>9.49</v>
      </c>
      <c r="D211" s="28"/>
      <c r="E211" s="26"/>
      <c r="F211" s="28">
        <f>SUM(F212:F222)</f>
        <v>3592.6782000000003</v>
      </c>
      <c r="G211" s="28">
        <f>SUM(G212:G222)</f>
        <v>1225</v>
      </c>
      <c r="H211" s="28">
        <f>SUM(H212:H222)</f>
        <v>2367.6782000000003</v>
      </c>
      <c r="I211" s="28"/>
      <c r="J211" s="28"/>
      <c r="K211" s="28"/>
    </row>
    <row r="212" spans="1:11" ht="30">
      <c r="A212" s="1"/>
      <c r="B212" s="7" t="s">
        <v>103</v>
      </c>
      <c r="C212" s="46">
        <v>3</v>
      </c>
      <c r="D212" s="46">
        <v>6060.6760000000004</v>
      </c>
      <c r="E212" s="47" t="s">
        <v>117</v>
      </c>
      <c r="F212" s="46">
        <f t="shared" ref="F212:F222" si="17">G212 + H212</f>
        <v>1225</v>
      </c>
      <c r="G212" s="46">
        <v>1225</v>
      </c>
      <c r="H212" s="46">
        <f t="shared" ref="H212:H222" si="18">I212 + J212 + K212</f>
        <v>0</v>
      </c>
      <c r="I212" s="46"/>
      <c r="J212" s="46"/>
      <c r="K212" s="46"/>
    </row>
    <row r="213" spans="1:11" ht="30">
      <c r="A213" s="2"/>
      <c r="B213" s="7" t="s">
        <v>104</v>
      </c>
      <c r="C213" s="46">
        <v>0.15</v>
      </c>
      <c r="D213" s="46">
        <v>210</v>
      </c>
      <c r="E213" s="47" t="s">
        <v>111</v>
      </c>
      <c r="F213" s="46">
        <f t="shared" si="17"/>
        <v>70</v>
      </c>
      <c r="G213" s="46">
        <v>0</v>
      </c>
      <c r="H213" s="46">
        <f t="shared" si="18"/>
        <v>70</v>
      </c>
      <c r="I213" s="46"/>
      <c r="J213" s="46"/>
      <c r="K213" s="46">
        <v>70</v>
      </c>
    </row>
    <row r="214" spans="1:11" ht="30">
      <c r="A214" s="2"/>
      <c r="B214" s="7" t="s">
        <v>297</v>
      </c>
      <c r="C214" s="46">
        <v>0.3</v>
      </c>
      <c r="D214" s="46">
        <v>420</v>
      </c>
      <c r="E214" s="47" t="s">
        <v>111</v>
      </c>
      <c r="F214" s="46">
        <f t="shared" si="17"/>
        <v>100</v>
      </c>
      <c r="G214" s="46">
        <v>0</v>
      </c>
      <c r="H214" s="46">
        <f t="shared" si="18"/>
        <v>100</v>
      </c>
      <c r="I214" s="46"/>
      <c r="J214" s="46"/>
      <c r="K214" s="46">
        <v>100</v>
      </c>
    </row>
    <row r="215" spans="1:11" ht="30">
      <c r="A215" s="2"/>
      <c r="B215" s="7" t="s">
        <v>298</v>
      </c>
      <c r="C215" s="46">
        <v>0.755</v>
      </c>
      <c r="D215" s="46">
        <v>1497.546</v>
      </c>
      <c r="E215" s="47" t="s">
        <v>111</v>
      </c>
      <c r="F215" s="46">
        <f t="shared" si="17"/>
        <v>497</v>
      </c>
      <c r="G215" s="46">
        <v>0</v>
      </c>
      <c r="H215" s="46">
        <f t="shared" si="18"/>
        <v>497</v>
      </c>
      <c r="I215" s="46"/>
      <c r="J215" s="46"/>
      <c r="K215" s="46">
        <v>497</v>
      </c>
    </row>
    <row r="216" spans="1:11" ht="30">
      <c r="A216" s="2"/>
      <c r="B216" s="7" t="s">
        <v>299</v>
      </c>
      <c r="C216" s="46">
        <v>0.65</v>
      </c>
      <c r="D216" s="46">
        <v>750</v>
      </c>
      <c r="E216" s="47" t="s">
        <v>111</v>
      </c>
      <c r="F216" s="46">
        <f t="shared" si="17"/>
        <v>200</v>
      </c>
      <c r="G216" s="46">
        <v>0</v>
      </c>
      <c r="H216" s="46">
        <f t="shared" si="18"/>
        <v>200</v>
      </c>
      <c r="I216" s="46"/>
      <c r="J216" s="46"/>
      <c r="K216" s="46">
        <v>200</v>
      </c>
    </row>
    <row r="217" spans="1:11" ht="30">
      <c r="A217" s="2"/>
      <c r="B217" s="7" t="s">
        <v>105</v>
      </c>
      <c r="C217" s="46">
        <v>0.25</v>
      </c>
      <c r="D217" s="46">
        <v>250</v>
      </c>
      <c r="E217" s="47" t="s">
        <v>112</v>
      </c>
      <c r="F217" s="46">
        <f t="shared" si="17"/>
        <v>50</v>
      </c>
      <c r="G217" s="46">
        <v>0</v>
      </c>
      <c r="H217" s="46">
        <f t="shared" si="18"/>
        <v>50</v>
      </c>
      <c r="I217" s="46"/>
      <c r="J217" s="46"/>
      <c r="K217" s="46">
        <v>50</v>
      </c>
    </row>
    <row r="218" spans="1:11" ht="30">
      <c r="A218" s="2"/>
      <c r="B218" s="7" t="s">
        <v>106</v>
      </c>
      <c r="C218" s="46">
        <v>0.63400000000000001</v>
      </c>
      <c r="D218" s="46">
        <v>1495.288</v>
      </c>
      <c r="E218" s="47" t="s">
        <v>113</v>
      </c>
      <c r="F218" s="46">
        <f t="shared" si="17"/>
        <v>200</v>
      </c>
      <c r="G218" s="46">
        <v>0</v>
      </c>
      <c r="H218" s="46">
        <f t="shared" si="18"/>
        <v>200</v>
      </c>
      <c r="I218" s="46"/>
      <c r="J218" s="46"/>
      <c r="K218" s="46">
        <v>200</v>
      </c>
    </row>
    <row r="219" spans="1:11" ht="30">
      <c r="A219" s="2"/>
      <c r="B219" s="7" t="s">
        <v>107</v>
      </c>
      <c r="C219" s="46">
        <v>0.55100000000000005</v>
      </c>
      <c r="D219" s="46">
        <v>646.20699999999999</v>
      </c>
      <c r="E219" s="47" t="s">
        <v>114</v>
      </c>
      <c r="F219" s="46">
        <f t="shared" si="17"/>
        <v>225.75700000000001</v>
      </c>
      <c r="G219" s="46">
        <v>0</v>
      </c>
      <c r="H219" s="46">
        <f t="shared" si="18"/>
        <v>225.75700000000001</v>
      </c>
      <c r="I219" s="46"/>
      <c r="J219" s="46"/>
      <c r="K219" s="46">
        <v>225.75700000000001</v>
      </c>
    </row>
    <row r="220" spans="1:11" ht="30">
      <c r="A220" s="2"/>
      <c r="B220" s="7" t="s">
        <v>108</v>
      </c>
      <c r="C220" s="46">
        <v>1</v>
      </c>
      <c r="D220" s="46">
        <v>1161.3889999999999</v>
      </c>
      <c r="E220" s="47" t="s">
        <v>114</v>
      </c>
      <c r="F220" s="46">
        <f t="shared" si="17"/>
        <v>724.9212</v>
      </c>
      <c r="G220" s="46">
        <v>0</v>
      </c>
      <c r="H220" s="46">
        <f t="shared" si="18"/>
        <v>724.9212</v>
      </c>
      <c r="I220" s="46"/>
      <c r="J220" s="46"/>
      <c r="K220" s="46">
        <v>724.9212</v>
      </c>
    </row>
    <row r="221" spans="1:11" ht="30">
      <c r="A221" s="2"/>
      <c r="B221" s="7" t="s">
        <v>109</v>
      </c>
      <c r="C221" s="46">
        <v>1</v>
      </c>
      <c r="D221" s="46">
        <v>1499.998</v>
      </c>
      <c r="E221" s="47" t="s">
        <v>115</v>
      </c>
      <c r="F221" s="46">
        <f t="shared" si="17"/>
        <v>200</v>
      </c>
      <c r="G221" s="46">
        <v>0</v>
      </c>
      <c r="H221" s="46">
        <f t="shared" si="18"/>
        <v>200</v>
      </c>
      <c r="I221" s="46"/>
      <c r="J221" s="46"/>
      <c r="K221" s="46">
        <v>200</v>
      </c>
    </row>
    <row r="222" spans="1:11" ht="30">
      <c r="A222" s="2"/>
      <c r="B222" s="7" t="s">
        <v>110</v>
      </c>
      <c r="C222" s="46">
        <v>1.2</v>
      </c>
      <c r="D222" s="46">
        <v>2100</v>
      </c>
      <c r="E222" s="47" t="s">
        <v>116</v>
      </c>
      <c r="F222" s="46">
        <f t="shared" si="17"/>
        <v>100</v>
      </c>
      <c r="G222" s="46">
        <v>0</v>
      </c>
      <c r="H222" s="46">
        <f t="shared" si="18"/>
        <v>100</v>
      </c>
      <c r="I222" s="46"/>
      <c r="J222" s="46"/>
      <c r="K222" s="46">
        <v>100</v>
      </c>
    </row>
    <row r="223" spans="1:11" s="29" customFormat="1" ht="14.25">
      <c r="A223" s="30"/>
      <c r="B223" s="27" t="s">
        <v>27</v>
      </c>
      <c r="C223" s="28">
        <f>SUM(C224:C240)</f>
        <v>9.1510000000000016</v>
      </c>
      <c r="D223" s="28"/>
      <c r="E223" s="26"/>
      <c r="F223" s="28">
        <f>SUM(F224:F240)</f>
        <v>2600</v>
      </c>
      <c r="G223" s="28">
        <f>SUM(G224:G240)</f>
        <v>0</v>
      </c>
      <c r="H223" s="28">
        <f>SUM(H224:H240)</f>
        <v>2600</v>
      </c>
      <c r="I223" s="28"/>
      <c r="J223" s="28"/>
      <c r="K223" s="28"/>
    </row>
    <row r="224" spans="1:11" ht="30">
      <c r="A224" s="2"/>
      <c r="B224" s="7" t="s">
        <v>300</v>
      </c>
      <c r="C224" s="46">
        <v>0.27500000000000002</v>
      </c>
      <c r="D224" s="46">
        <v>499.93200000000002</v>
      </c>
      <c r="E224" s="47" t="s">
        <v>119</v>
      </c>
      <c r="F224" s="46">
        <f t="shared" ref="F224:F240" si="19">G224 + H224</f>
        <v>200</v>
      </c>
      <c r="G224" s="46">
        <v>0</v>
      </c>
      <c r="H224" s="46">
        <v>200</v>
      </c>
      <c r="I224" s="46"/>
      <c r="J224" s="46"/>
      <c r="K224" s="46"/>
    </row>
    <row r="225" spans="1:11" ht="30">
      <c r="A225" s="2"/>
      <c r="B225" s="7" t="s">
        <v>166</v>
      </c>
      <c r="C225" s="46">
        <v>0.31</v>
      </c>
      <c r="D225" s="46">
        <v>136.5</v>
      </c>
      <c r="E225" s="47" t="s">
        <v>119</v>
      </c>
      <c r="F225" s="46">
        <f t="shared" si="19"/>
        <v>100</v>
      </c>
      <c r="G225" s="46">
        <v>0</v>
      </c>
      <c r="H225" s="46">
        <v>100</v>
      </c>
      <c r="I225" s="46"/>
      <c r="J225" s="46"/>
      <c r="K225" s="46"/>
    </row>
    <row r="226" spans="1:11" ht="30">
      <c r="A226" s="2"/>
      <c r="B226" s="7" t="s">
        <v>198</v>
      </c>
      <c r="C226" s="46">
        <v>0.15</v>
      </c>
      <c r="D226" s="46">
        <v>114.214</v>
      </c>
      <c r="E226" s="47" t="s">
        <v>121</v>
      </c>
      <c r="F226" s="46">
        <f t="shared" si="19"/>
        <v>100</v>
      </c>
      <c r="G226" s="46">
        <v>0</v>
      </c>
      <c r="H226" s="46">
        <v>100</v>
      </c>
      <c r="I226" s="46"/>
      <c r="J226" s="46"/>
      <c r="K226" s="46"/>
    </row>
    <row r="227" spans="1:11" ht="30">
      <c r="A227" s="2"/>
      <c r="B227" s="7" t="s">
        <v>199</v>
      </c>
      <c r="C227" s="46">
        <v>0.28000000000000003</v>
      </c>
      <c r="D227" s="46">
        <v>169.35599999999999</v>
      </c>
      <c r="E227" s="47" t="s">
        <v>121</v>
      </c>
      <c r="F227" s="46">
        <f t="shared" si="19"/>
        <v>100</v>
      </c>
      <c r="G227" s="46">
        <v>0</v>
      </c>
      <c r="H227" s="46">
        <v>100</v>
      </c>
      <c r="I227" s="46"/>
      <c r="J227" s="46"/>
      <c r="K227" s="46"/>
    </row>
    <row r="228" spans="1:11" ht="30">
      <c r="A228" s="2"/>
      <c r="B228" s="7" t="s">
        <v>301</v>
      </c>
      <c r="C228" s="46">
        <v>0.40799999999999997</v>
      </c>
      <c r="D228" s="46">
        <v>155.67699999999999</v>
      </c>
      <c r="E228" s="47" t="s">
        <v>121</v>
      </c>
      <c r="F228" s="46">
        <f t="shared" si="19"/>
        <v>100</v>
      </c>
      <c r="G228" s="46">
        <v>0</v>
      </c>
      <c r="H228" s="46">
        <v>100</v>
      </c>
      <c r="I228" s="46"/>
      <c r="J228" s="46"/>
      <c r="K228" s="46"/>
    </row>
    <row r="229" spans="1:11" ht="45">
      <c r="A229" s="2"/>
      <c r="B229" s="7" t="s">
        <v>302</v>
      </c>
      <c r="C229" s="46">
        <v>0.65</v>
      </c>
      <c r="D229" s="46">
        <v>423.32499999999999</v>
      </c>
      <c r="E229" s="47" t="s">
        <v>122</v>
      </c>
      <c r="F229" s="46">
        <f t="shared" si="19"/>
        <v>200</v>
      </c>
      <c r="G229" s="46">
        <v>0</v>
      </c>
      <c r="H229" s="46">
        <v>200</v>
      </c>
      <c r="I229" s="46"/>
      <c r="J229" s="46"/>
      <c r="K229" s="46"/>
    </row>
    <row r="230" spans="1:11" ht="30">
      <c r="A230" s="2"/>
      <c r="B230" s="7" t="s">
        <v>200</v>
      </c>
      <c r="C230" s="46">
        <v>2.4969999999999999</v>
      </c>
      <c r="D230" s="46">
        <v>500</v>
      </c>
      <c r="E230" s="47" t="s">
        <v>120</v>
      </c>
      <c r="F230" s="46">
        <f t="shared" si="19"/>
        <v>200</v>
      </c>
      <c r="G230" s="46">
        <v>0</v>
      </c>
      <c r="H230" s="46">
        <v>200</v>
      </c>
      <c r="I230" s="46"/>
      <c r="J230" s="46"/>
      <c r="K230" s="46"/>
    </row>
    <row r="231" spans="1:11" ht="30">
      <c r="A231" s="2"/>
      <c r="B231" s="7" t="s">
        <v>303</v>
      </c>
      <c r="C231" s="46">
        <v>0.97699999999999998</v>
      </c>
      <c r="D231" s="46">
        <v>399.61700000000002</v>
      </c>
      <c r="E231" s="47" t="s">
        <v>120</v>
      </c>
      <c r="F231" s="46">
        <f t="shared" si="19"/>
        <v>200</v>
      </c>
      <c r="G231" s="46">
        <v>0</v>
      </c>
      <c r="H231" s="46">
        <v>200</v>
      </c>
      <c r="I231" s="46"/>
      <c r="J231" s="46"/>
      <c r="K231" s="46"/>
    </row>
    <row r="232" spans="1:11" ht="30">
      <c r="A232" s="2"/>
      <c r="B232" s="7" t="s">
        <v>201</v>
      </c>
      <c r="C232" s="46">
        <v>0.35199999999999998</v>
      </c>
      <c r="D232" s="46">
        <v>181.56</v>
      </c>
      <c r="E232" s="47" t="s">
        <v>124</v>
      </c>
      <c r="F232" s="46">
        <f t="shared" si="19"/>
        <v>100</v>
      </c>
      <c r="G232" s="46">
        <v>0</v>
      </c>
      <c r="H232" s="46">
        <v>100</v>
      </c>
      <c r="I232" s="46"/>
      <c r="J232" s="46"/>
      <c r="K232" s="46"/>
    </row>
    <row r="233" spans="1:11" ht="30">
      <c r="A233" s="2"/>
      <c r="B233" s="7" t="s">
        <v>202</v>
      </c>
      <c r="C233" s="46">
        <v>0.45</v>
      </c>
      <c r="D233" s="46">
        <v>282.65499999999997</v>
      </c>
      <c r="E233" s="47" t="s">
        <v>123</v>
      </c>
      <c r="F233" s="46">
        <f t="shared" si="19"/>
        <v>200</v>
      </c>
      <c r="G233" s="46">
        <v>0</v>
      </c>
      <c r="H233" s="46">
        <v>200</v>
      </c>
      <c r="I233" s="46"/>
      <c r="J233" s="46"/>
      <c r="K233" s="46"/>
    </row>
    <row r="234" spans="1:11" ht="30">
      <c r="A234" s="2"/>
      <c r="B234" s="7" t="s">
        <v>203</v>
      </c>
      <c r="C234" s="46">
        <v>0.24</v>
      </c>
      <c r="D234" s="46">
        <v>159.75</v>
      </c>
      <c r="E234" s="47" t="s">
        <v>123</v>
      </c>
      <c r="F234" s="46">
        <f t="shared" si="19"/>
        <v>100</v>
      </c>
      <c r="G234" s="46">
        <v>0</v>
      </c>
      <c r="H234" s="46">
        <v>100</v>
      </c>
      <c r="I234" s="46"/>
      <c r="J234" s="46"/>
      <c r="K234" s="46"/>
    </row>
    <row r="235" spans="1:11" ht="30">
      <c r="A235" s="2"/>
      <c r="B235" s="7" t="s">
        <v>204</v>
      </c>
      <c r="C235" s="46">
        <v>0.35899999999999999</v>
      </c>
      <c r="D235" s="46">
        <v>236.39400000000001</v>
      </c>
      <c r="E235" s="47" t="s">
        <v>125</v>
      </c>
      <c r="F235" s="46">
        <f t="shared" si="19"/>
        <v>150</v>
      </c>
      <c r="G235" s="46">
        <v>0</v>
      </c>
      <c r="H235" s="46">
        <v>150</v>
      </c>
      <c r="I235" s="46"/>
      <c r="J235" s="46"/>
      <c r="K235" s="46"/>
    </row>
    <row r="236" spans="1:11" ht="30">
      <c r="A236" s="2"/>
      <c r="B236" s="7" t="s">
        <v>205</v>
      </c>
      <c r="C236" s="46">
        <v>0.55000000000000004</v>
      </c>
      <c r="D236" s="46">
        <v>358.06700000000001</v>
      </c>
      <c r="E236" s="47" t="s">
        <v>125</v>
      </c>
      <c r="F236" s="46">
        <f t="shared" si="19"/>
        <v>200</v>
      </c>
      <c r="G236" s="46">
        <v>0</v>
      </c>
      <c r="H236" s="46">
        <v>200</v>
      </c>
      <c r="I236" s="46"/>
      <c r="J236" s="46"/>
      <c r="K236" s="46"/>
    </row>
    <row r="237" spans="1:11" ht="30">
      <c r="A237" s="2"/>
      <c r="B237" s="7" t="s">
        <v>206</v>
      </c>
      <c r="C237" s="46">
        <v>0.4</v>
      </c>
      <c r="D237" s="46">
        <v>250</v>
      </c>
      <c r="E237" s="47" t="s">
        <v>125</v>
      </c>
      <c r="F237" s="46">
        <f t="shared" si="19"/>
        <v>150</v>
      </c>
      <c r="G237" s="46">
        <v>0</v>
      </c>
      <c r="H237" s="46">
        <v>150</v>
      </c>
      <c r="I237" s="46"/>
      <c r="J237" s="46"/>
      <c r="K237" s="46"/>
    </row>
    <row r="238" spans="1:11" ht="30">
      <c r="A238" s="2"/>
      <c r="B238" s="7" t="s">
        <v>207</v>
      </c>
      <c r="C238" s="46">
        <v>0.30299999999999999</v>
      </c>
      <c r="D238" s="46">
        <v>146.613</v>
      </c>
      <c r="E238" s="47" t="s">
        <v>126</v>
      </c>
      <c r="F238" s="46">
        <f t="shared" si="19"/>
        <v>100</v>
      </c>
      <c r="G238" s="46">
        <v>0</v>
      </c>
      <c r="H238" s="46">
        <v>100</v>
      </c>
      <c r="I238" s="46"/>
      <c r="J238" s="46"/>
      <c r="K238" s="46"/>
    </row>
    <row r="239" spans="1:11" ht="30">
      <c r="A239" s="2"/>
      <c r="B239" s="7" t="s">
        <v>208</v>
      </c>
      <c r="C239" s="46">
        <v>0.40500000000000003</v>
      </c>
      <c r="D239" s="46">
        <v>235.4</v>
      </c>
      <c r="E239" s="47" t="s">
        <v>126</v>
      </c>
      <c r="F239" s="46">
        <f t="shared" si="19"/>
        <v>200</v>
      </c>
      <c r="G239" s="46">
        <v>0</v>
      </c>
      <c r="H239" s="46">
        <v>200</v>
      </c>
      <c r="I239" s="46"/>
      <c r="J239" s="46"/>
      <c r="K239" s="46"/>
    </row>
    <row r="240" spans="1:11" ht="30">
      <c r="A240" s="2"/>
      <c r="B240" s="7" t="s">
        <v>209</v>
      </c>
      <c r="C240" s="46">
        <v>0.54500000000000004</v>
      </c>
      <c r="D240" s="46">
        <v>400</v>
      </c>
      <c r="E240" s="47" t="s">
        <v>127</v>
      </c>
      <c r="F240" s="46">
        <f t="shared" si="19"/>
        <v>200</v>
      </c>
      <c r="G240" s="46">
        <v>0</v>
      </c>
      <c r="H240" s="46">
        <v>200</v>
      </c>
      <c r="I240" s="46"/>
      <c r="J240" s="46"/>
      <c r="K240" s="46"/>
    </row>
    <row r="241" spans="1:11" s="29" customFormat="1" ht="14.25">
      <c r="A241" s="30"/>
      <c r="B241" s="27" t="s">
        <v>28</v>
      </c>
      <c r="C241" s="28">
        <f>SUM(C242:C255)</f>
        <v>12.286</v>
      </c>
      <c r="D241" s="28"/>
      <c r="E241" s="26"/>
      <c r="F241" s="28">
        <f>SUM(F242:F255)</f>
        <v>4338.3760000000002</v>
      </c>
      <c r="G241" s="28">
        <f>SUM(G242:G255)</f>
        <v>0</v>
      </c>
      <c r="H241" s="28">
        <f>SUM(H242:H255)</f>
        <v>4338.3760000000002</v>
      </c>
      <c r="I241" s="28"/>
      <c r="J241" s="28"/>
      <c r="K241" s="28"/>
    </row>
    <row r="242" spans="1:11" ht="45">
      <c r="A242" s="2"/>
      <c r="B242" s="7" t="s">
        <v>304</v>
      </c>
      <c r="C242" s="46">
        <v>1.23</v>
      </c>
      <c r="D242" s="46">
        <v>2290.5639999999999</v>
      </c>
      <c r="E242" s="47" t="s">
        <v>135</v>
      </c>
      <c r="F242" s="46">
        <f t="shared" ref="F242:F255" si="20">G242 + H242</f>
        <v>400</v>
      </c>
      <c r="G242" s="46">
        <v>0</v>
      </c>
      <c r="H242" s="46">
        <v>400</v>
      </c>
      <c r="I242" s="46"/>
      <c r="J242" s="46"/>
      <c r="K242" s="46">
        <v>2290.5639999999999</v>
      </c>
    </row>
    <row r="243" spans="1:11" ht="45">
      <c r="A243" s="2"/>
      <c r="B243" s="7" t="s">
        <v>305</v>
      </c>
      <c r="C243" s="46">
        <v>1.2749999999999999</v>
      </c>
      <c r="D243" s="46">
        <v>2078.453</v>
      </c>
      <c r="E243" s="47" t="s">
        <v>135</v>
      </c>
      <c r="F243" s="46">
        <f t="shared" si="20"/>
        <v>500</v>
      </c>
      <c r="G243" s="46">
        <v>0</v>
      </c>
      <c r="H243" s="46">
        <v>500</v>
      </c>
      <c r="I243" s="46"/>
      <c r="J243" s="46"/>
      <c r="K243" s="46">
        <v>2078.453</v>
      </c>
    </row>
    <row r="244" spans="1:11" ht="30">
      <c r="A244" s="2"/>
      <c r="B244" s="7" t="s">
        <v>306</v>
      </c>
      <c r="C244" s="46">
        <v>0.8</v>
      </c>
      <c r="D244" s="46">
        <v>650</v>
      </c>
      <c r="E244" s="47" t="s">
        <v>141</v>
      </c>
      <c r="F244" s="46">
        <f t="shared" si="20"/>
        <v>650</v>
      </c>
      <c r="G244" s="46">
        <v>0</v>
      </c>
      <c r="H244" s="46">
        <f>I244 + J244 + K244</f>
        <v>650</v>
      </c>
      <c r="I244" s="46"/>
      <c r="J244" s="46"/>
      <c r="K244" s="46">
        <v>650</v>
      </c>
    </row>
    <row r="245" spans="1:11" ht="30">
      <c r="A245" s="2"/>
      <c r="B245" s="7" t="s">
        <v>307</v>
      </c>
      <c r="C245" s="46">
        <v>1.504</v>
      </c>
      <c r="D245" s="46">
        <v>524.34500000000003</v>
      </c>
      <c r="E245" s="47" t="s">
        <v>136</v>
      </c>
      <c r="F245" s="46">
        <f t="shared" si="20"/>
        <v>524.34500000000003</v>
      </c>
      <c r="G245" s="46">
        <v>0</v>
      </c>
      <c r="H245" s="46">
        <f>I245 + J245 + K245</f>
        <v>524.34500000000003</v>
      </c>
      <c r="I245" s="46"/>
      <c r="J245" s="46"/>
      <c r="K245" s="46">
        <v>524.34500000000003</v>
      </c>
    </row>
    <row r="246" spans="1:11" ht="30">
      <c r="A246" s="2"/>
      <c r="B246" s="7" t="s">
        <v>308</v>
      </c>
      <c r="C246" s="46">
        <v>0.78</v>
      </c>
      <c r="D246" s="46">
        <v>315.25799999999998</v>
      </c>
      <c r="E246" s="47" t="s">
        <v>136</v>
      </c>
      <c r="F246" s="46">
        <f t="shared" si="20"/>
        <v>315.25799999999998</v>
      </c>
      <c r="G246" s="46">
        <v>0</v>
      </c>
      <c r="H246" s="46">
        <f>I246 + J246 + K246</f>
        <v>315.25799999999998</v>
      </c>
      <c r="I246" s="46"/>
      <c r="J246" s="46"/>
      <c r="K246" s="46">
        <v>315.25799999999998</v>
      </c>
    </row>
    <row r="247" spans="1:11" ht="30">
      <c r="A247" s="2"/>
      <c r="B247" s="7" t="s">
        <v>128</v>
      </c>
      <c r="C247" s="46">
        <v>1</v>
      </c>
      <c r="D247" s="46">
        <v>613.67899999999997</v>
      </c>
      <c r="E247" s="47" t="s">
        <v>137</v>
      </c>
      <c r="F247" s="46">
        <f t="shared" si="20"/>
        <v>400</v>
      </c>
      <c r="G247" s="46">
        <v>0</v>
      </c>
      <c r="H247" s="46">
        <v>400</v>
      </c>
      <c r="I247" s="46"/>
      <c r="J247" s="46"/>
      <c r="K247" s="46">
        <v>613.37900000000002</v>
      </c>
    </row>
    <row r="248" spans="1:11" ht="30">
      <c r="A248" s="2"/>
      <c r="B248" s="7" t="s">
        <v>129</v>
      </c>
      <c r="C248" s="46">
        <v>0.69699999999999995</v>
      </c>
      <c r="D248" s="46">
        <v>1256.894</v>
      </c>
      <c r="E248" s="47" t="s">
        <v>138</v>
      </c>
      <c r="F248" s="46">
        <f t="shared" si="20"/>
        <v>300</v>
      </c>
      <c r="G248" s="46">
        <v>0</v>
      </c>
      <c r="H248" s="46">
        <v>300</v>
      </c>
      <c r="I248" s="46"/>
      <c r="J248" s="46"/>
      <c r="K248" s="46">
        <v>1256.894</v>
      </c>
    </row>
    <row r="249" spans="1:11" ht="30">
      <c r="A249" s="2"/>
      <c r="B249" s="7" t="s">
        <v>130</v>
      </c>
      <c r="C249" s="46">
        <v>0.5</v>
      </c>
      <c r="D249" s="46">
        <v>199.988</v>
      </c>
      <c r="E249" s="47" t="s">
        <v>139</v>
      </c>
      <c r="F249" s="46">
        <f t="shared" si="20"/>
        <v>199.988</v>
      </c>
      <c r="G249" s="46">
        <v>0</v>
      </c>
      <c r="H249" s="46">
        <f t="shared" ref="H249:H255" si="21">I249 + J249 + K249</f>
        <v>199.988</v>
      </c>
      <c r="I249" s="46"/>
      <c r="J249" s="46"/>
      <c r="K249" s="46">
        <v>199.988</v>
      </c>
    </row>
    <row r="250" spans="1:11" ht="30">
      <c r="A250" s="2"/>
      <c r="B250" s="7" t="s">
        <v>131</v>
      </c>
      <c r="C250" s="46">
        <v>1</v>
      </c>
      <c r="D250" s="46">
        <v>199.691</v>
      </c>
      <c r="E250" s="47" t="s">
        <v>139</v>
      </c>
      <c r="F250" s="46">
        <f t="shared" si="20"/>
        <v>199.691</v>
      </c>
      <c r="G250" s="46">
        <v>0</v>
      </c>
      <c r="H250" s="46">
        <f t="shared" si="21"/>
        <v>199.691</v>
      </c>
      <c r="I250" s="46"/>
      <c r="J250" s="46"/>
      <c r="K250" s="46">
        <v>199.691</v>
      </c>
    </row>
    <row r="251" spans="1:11" ht="30">
      <c r="A251" s="2"/>
      <c r="B251" s="7" t="s">
        <v>132</v>
      </c>
      <c r="C251" s="46">
        <v>0.5</v>
      </c>
      <c r="D251" s="46">
        <v>199.648</v>
      </c>
      <c r="E251" s="47" t="s">
        <v>139</v>
      </c>
      <c r="F251" s="46">
        <f t="shared" si="20"/>
        <v>199.648</v>
      </c>
      <c r="G251" s="46">
        <v>0</v>
      </c>
      <c r="H251" s="46">
        <f t="shared" si="21"/>
        <v>199.648</v>
      </c>
      <c r="I251" s="46"/>
      <c r="J251" s="46"/>
      <c r="K251" s="46">
        <v>199.648</v>
      </c>
    </row>
    <row r="252" spans="1:11" ht="30">
      <c r="A252" s="2"/>
      <c r="B252" s="7" t="s">
        <v>133</v>
      </c>
      <c r="C252" s="46">
        <v>0.5</v>
      </c>
      <c r="D252" s="46">
        <v>199.755</v>
      </c>
      <c r="E252" s="47" t="s">
        <v>139</v>
      </c>
      <c r="F252" s="46">
        <f t="shared" si="20"/>
        <v>199.755</v>
      </c>
      <c r="G252" s="46">
        <v>0</v>
      </c>
      <c r="H252" s="46">
        <f t="shared" si="21"/>
        <v>199.755</v>
      </c>
      <c r="I252" s="46"/>
      <c r="J252" s="46"/>
      <c r="K252" s="46">
        <v>199.755</v>
      </c>
    </row>
    <row r="253" spans="1:11" ht="30">
      <c r="A253" s="2"/>
      <c r="B253" s="7" t="s">
        <v>242</v>
      </c>
      <c r="C253" s="46">
        <v>1</v>
      </c>
      <c r="D253" s="46">
        <v>199.691</v>
      </c>
      <c r="E253" s="47" t="s">
        <v>139</v>
      </c>
      <c r="F253" s="46">
        <f t="shared" si="20"/>
        <v>199.691</v>
      </c>
      <c r="G253" s="46">
        <v>0</v>
      </c>
      <c r="H253" s="46">
        <f t="shared" si="21"/>
        <v>199.691</v>
      </c>
      <c r="I253" s="46"/>
      <c r="J253" s="46"/>
      <c r="K253" s="46">
        <v>199.691</v>
      </c>
    </row>
    <row r="254" spans="1:11" ht="30">
      <c r="A254" s="2"/>
      <c r="B254" s="7" t="s">
        <v>309</v>
      </c>
      <c r="C254" s="46">
        <v>0.7</v>
      </c>
      <c r="D254" s="46">
        <v>150</v>
      </c>
      <c r="E254" s="47" t="s">
        <v>140</v>
      </c>
      <c r="F254" s="46">
        <f t="shared" si="20"/>
        <v>150</v>
      </c>
      <c r="G254" s="46">
        <v>0</v>
      </c>
      <c r="H254" s="46">
        <f t="shared" si="21"/>
        <v>150</v>
      </c>
      <c r="I254" s="46"/>
      <c r="J254" s="46"/>
      <c r="K254" s="46">
        <v>150</v>
      </c>
    </row>
    <row r="255" spans="1:11" ht="30">
      <c r="A255" s="2"/>
      <c r="B255" s="7" t="s">
        <v>134</v>
      </c>
      <c r="C255" s="46">
        <v>0.8</v>
      </c>
      <c r="D255" s="46">
        <v>100</v>
      </c>
      <c r="E255" s="47" t="s">
        <v>140</v>
      </c>
      <c r="F255" s="46">
        <f t="shared" si="20"/>
        <v>100</v>
      </c>
      <c r="G255" s="46">
        <v>0</v>
      </c>
      <c r="H255" s="46">
        <f t="shared" si="21"/>
        <v>100</v>
      </c>
      <c r="I255" s="46"/>
      <c r="J255" s="46"/>
      <c r="K255" s="46">
        <v>100</v>
      </c>
    </row>
    <row r="256" spans="1:11" s="29" customFormat="1" ht="14.25">
      <c r="A256" s="30"/>
      <c r="B256" s="27" t="s">
        <v>30</v>
      </c>
      <c r="C256" s="28">
        <f>C257</f>
        <v>1.476</v>
      </c>
      <c r="D256" s="28"/>
      <c r="E256" s="26"/>
      <c r="F256" s="28">
        <f>F257</f>
        <v>1000</v>
      </c>
      <c r="G256" s="28">
        <f>G257</f>
        <v>0</v>
      </c>
      <c r="H256" s="28">
        <f>H257</f>
        <v>1000</v>
      </c>
      <c r="I256" s="28"/>
      <c r="J256" s="28"/>
      <c r="K256" s="28"/>
    </row>
    <row r="257" spans="1:11" ht="30">
      <c r="A257" s="2"/>
      <c r="B257" s="7" t="s">
        <v>310</v>
      </c>
      <c r="C257" s="46">
        <v>1.476</v>
      </c>
      <c r="D257" s="46">
        <v>7523.6629999999996</v>
      </c>
      <c r="E257" s="47" t="s">
        <v>56</v>
      </c>
      <c r="F257" s="46">
        <f>G257 + H257</f>
        <v>1000</v>
      </c>
      <c r="G257" s="46">
        <v>0</v>
      </c>
      <c r="H257" s="46">
        <v>1000</v>
      </c>
      <c r="I257" s="46"/>
      <c r="J257" s="46"/>
      <c r="K257" s="46"/>
    </row>
    <row r="258" spans="1:11" s="29" customFormat="1" ht="14.25">
      <c r="A258" s="30"/>
      <c r="B258" s="27" t="s">
        <v>31</v>
      </c>
      <c r="C258" s="28">
        <f>SUM(C259:C266)</f>
        <v>3.2900000000000005</v>
      </c>
      <c r="D258" s="28"/>
      <c r="E258" s="26"/>
      <c r="F258" s="28">
        <f>SUM(F259:F266)</f>
        <v>1472</v>
      </c>
      <c r="G258" s="28">
        <f>SUM(G259:G266)</f>
        <v>0</v>
      </c>
      <c r="H258" s="28">
        <f>SUM(H259:H266)</f>
        <v>1472</v>
      </c>
      <c r="I258" s="28"/>
      <c r="J258" s="28"/>
      <c r="K258" s="28"/>
    </row>
    <row r="259" spans="1:11" ht="45">
      <c r="A259" s="2"/>
      <c r="B259" s="7" t="s">
        <v>311</v>
      </c>
      <c r="C259" s="46">
        <v>0.47</v>
      </c>
      <c r="D259" s="46">
        <v>548.61099999999999</v>
      </c>
      <c r="E259" s="47" t="s">
        <v>142</v>
      </c>
      <c r="F259" s="46">
        <f t="shared" ref="F259:F266" si="22">G259 + H259</f>
        <v>150</v>
      </c>
      <c r="G259" s="46">
        <v>0</v>
      </c>
      <c r="H259" s="46">
        <v>150</v>
      </c>
      <c r="I259" s="46"/>
      <c r="J259" s="46"/>
      <c r="K259" s="46">
        <v>20</v>
      </c>
    </row>
    <row r="260" spans="1:11" ht="60">
      <c r="A260" s="2"/>
      <c r="B260" s="7" t="s">
        <v>312</v>
      </c>
      <c r="C260" s="46">
        <v>0.49</v>
      </c>
      <c r="D260" s="46">
        <v>476.45400000000001</v>
      </c>
      <c r="E260" s="47" t="s">
        <v>142</v>
      </c>
      <c r="F260" s="46">
        <f t="shared" si="22"/>
        <v>120</v>
      </c>
      <c r="G260" s="46">
        <v>0</v>
      </c>
      <c r="H260" s="46">
        <v>120</v>
      </c>
      <c r="I260" s="46"/>
      <c r="J260" s="46"/>
      <c r="K260" s="46">
        <v>20</v>
      </c>
    </row>
    <row r="261" spans="1:11" ht="45">
      <c r="A261" s="2"/>
      <c r="B261" s="7" t="s">
        <v>213</v>
      </c>
      <c r="C261" s="46">
        <v>0.45</v>
      </c>
      <c r="D261" s="46">
        <v>1798.22</v>
      </c>
      <c r="E261" s="47" t="s">
        <v>142</v>
      </c>
      <c r="F261" s="46">
        <f t="shared" si="22"/>
        <v>322</v>
      </c>
      <c r="G261" s="46">
        <v>0</v>
      </c>
      <c r="H261" s="46">
        <f>I261 + J261 + K261</f>
        <v>322</v>
      </c>
      <c r="I261" s="46"/>
      <c r="J261" s="46"/>
      <c r="K261" s="46">
        <v>322</v>
      </c>
    </row>
    <row r="262" spans="1:11">
      <c r="A262" s="2"/>
      <c r="B262" s="7" t="s">
        <v>214</v>
      </c>
      <c r="C262" s="46">
        <v>0.11</v>
      </c>
      <c r="D262" s="46">
        <v>585.54399999999998</v>
      </c>
      <c r="E262" s="47" t="s">
        <v>142</v>
      </c>
      <c r="F262" s="46">
        <f t="shared" si="22"/>
        <v>200</v>
      </c>
      <c r="G262" s="46">
        <v>0</v>
      </c>
      <c r="H262" s="46">
        <f>I262 + J262 + K262</f>
        <v>200</v>
      </c>
      <c r="I262" s="46"/>
      <c r="J262" s="46"/>
      <c r="K262" s="46">
        <v>200</v>
      </c>
    </row>
    <row r="263" spans="1:11">
      <c r="A263" s="2"/>
      <c r="B263" s="7" t="s">
        <v>215</v>
      </c>
      <c r="C263" s="46">
        <v>0.23</v>
      </c>
      <c r="D263" s="46">
        <v>370.42700000000002</v>
      </c>
      <c r="E263" s="47" t="s">
        <v>142</v>
      </c>
      <c r="F263" s="46">
        <f t="shared" si="22"/>
        <v>200</v>
      </c>
      <c r="G263" s="46">
        <v>0</v>
      </c>
      <c r="H263" s="46">
        <v>200</v>
      </c>
      <c r="I263" s="46"/>
      <c r="J263" s="46"/>
      <c r="K263" s="46">
        <v>8.52</v>
      </c>
    </row>
    <row r="264" spans="1:11">
      <c r="A264" s="2"/>
      <c r="B264" s="7" t="s">
        <v>216</v>
      </c>
      <c r="C264" s="46">
        <v>0.28000000000000003</v>
      </c>
      <c r="D264" s="46">
        <v>456.13099999999997</v>
      </c>
      <c r="E264" s="47" t="s">
        <v>142</v>
      </c>
      <c r="F264" s="46">
        <f t="shared" si="22"/>
        <v>200</v>
      </c>
      <c r="G264" s="46">
        <v>0</v>
      </c>
      <c r="H264" s="46">
        <v>200</v>
      </c>
      <c r="I264" s="46"/>
      <c r="J264" s="46"/>
      <c r="K264" s="46">
        <v>10.92</v>
      </c>
    </row>
    <row r="265" spans="1:11">
      <c r="A265" s="2"/>
      <c r="B265" s="7" t="s">
        <v>217</v>
      </c>
      <c r="C265" s="46">
        <v>0.83</v>
      </c>
      <c r="D265" s="46">
        <v>2444.2600000000002</v>
      </c>
      <c r="E265" s="47" t="s">
        <v>142</v>
      </c>
      <c r="F265" s="46">
        <f t="shared" si="22"/>
        <v>150</v>
      </c>
      <c r="G265" s="46">
        <v>0</v>
      </c>
      <c r="H265" s="46">
        <v>150</v>
      </c>
      <c r="I265" s="46"/>
      <c r="J265" s="46"/>
      <c r="K265" s="46">
        <v>25.602</v>
      </c>
    </row>
    <row r="266" spans="1:11" ht="30">
      <c r="A266" s="2"/>
      <c r="B266" s="7" t="s">
        <v>313</v>
      </c>
      <c r="C266" s="46">
        <v>0.43</v>
      </c>
      <c r="D266" s="46">
        <v>665.97799999999995</v>
      </c>
      <c r="E266" s="47" t="s">
        <v>142</v>
      </c>
      <c r="F266" s="46">
        <f t="shared" si="22"/>
        <v>130</v>
      </c>
      <c r="G266" s="46">
        <v>0</v>
      </c>
      <c r="H266" s="46">
        <v>130</v>
      </c>
      <c r="I266" s="46"/>
      <c r="J266" s="46"/>
      <c r="K266" s="46">
        <v>8.9700000000000006</v>
      </c>
    </row>
    <row r="267" spans="1:11" s="29" customFormat="1" ht="14.25">
      <c r="A267" s="30"/>
      <c r="B267" s="27" t="s">
        <v>32</v>
      </c>
      <c r="C267" s="28">
        <f>SUM(C268:C269)</f>
        <v>0.54200000000000004</v>
      </c>
      <c r="D267" s="28"/>
      <c r="E267" s="26"/>
      <c r="F267" s="28">
        <f>SUM(F268:F269)</f>
        <v>363.24299999999999</v>
      </c>
      <c r="G267" s="28">
        <f>SUM(G268:G269)</f>
        <v>0</v>
      </c>
      <c r="H267" s="28">
        <f>SUM(H268:H269)</f>
        <v>363.24299999999999</v>
      </c>
      <c r="I267" s="28"/>
      <c r="J267" s="28"/>
      <c r="K267" s="28"/>
    </row>
    <row r="268" spans="1:11" ht="45">
      <c r="A268" s="2"/>
      <c r="B268" s="7" t="s">
        <v>315</v>
      </c>
      <c r="C268" s="46">
        <v>0.126</v>
      </c>
      <c r="D268" s="46">
        <v>1086.8320000000001</v>
      </c>
      <c r="E268" s="47" t="s">
        <v>143</v>
      </c>
      <c r="F268" s="46">
        <f>G268 + H268</f>
        <v>108.68300000000001</v>
      </c>
      <c r="G268" s="46">
        <v>0</v>
      </c>
      <c r="H268" s="46">
        <f>I268 + J268 + K268</f>
        <v>108.68300000000001</v>
      </c>
      <c r="I268" s="46"/>
      <c r="J268" s="46"/>
      <c r="K268" s="46">
        <v>108.68300000000001</v>
      </c>
    </row>
    <row r="269" spans="1:11" ht="30">
      <c r="A269" s="2"/>
      <c r="B269" s="7" t="s">
        <v>314</v>
      </c>
      <c r="C269" s="46">
        <v>0.41599999999999998</v>
      </c>
      <c r="D269" s="46">
        <v>2545.6</v>
      </c>
      <c r="E269" s="47" t="s">
        <v>143</v>
      </c>
      <c r="F269" s="46">
        <f>G269 + H269</f>
        <v>254.56</v>
      </c>
      <c r="G269" s="46">
        <v>0</v>
      </c>
      <c r="H269" s="46">
        <f>I269 + J269 + K269</f>
        <v>254.56</v>
      </c>
      <c r="I269" s="46"/>
      <c r="J269" s="46"/>
      <c r="K269" s="46">
        <v>254.56</v>
      </c>
    </row>
    <row r="270" spans="1:11" s="29" customFormat="1" ht="14.25">
      <c r="A270" s="30"/>
      <c r="B270" s="27" t="s">
        <v>33</v>
      </c>
      <c r="C270" s="28"/>
      <c r="D270" s="28"/>
      <c r="E270" s="26"/>
      <c r="F270" s="28">
        <f>G270 + H270</f>
        <v>0</v>
      </c>
      <c r="G270" s="28"/>
      <c r="H270" s="28">
        <f>I270 + J270 + K270</f>
        <v>0</v>
      </c>
      <c r="I270" s="28"/>
      <c r="J270" s="28"/>
      <c r="K270" s="28"/>
    </row>
    <row r="271" spans="1:11">
      <c r="A271" s="2"/>
      <c r="B271" s="7"/>
      <c r="C271" s="46"/>
      <c r="D271" s="46"/>
      <c r="E271" s="47"/>
      <c r="F271" s="46">
        <f>G271 + H271</f>
        <v>0</v>
      </c>
      <c r="G271" s="46"/>
      <c r="H271" s="46">
        <f>I271 + J271 + K271</f>
        <v>0</v>
      </c>
      <c r="I271" s="46"/>
      <c r="J271" s="46"/>
      <c r="K271" s="46"/>
    </row>
    <row r="272" spans="1:11">
      <c r="A272" s="2"/>
      <c r="B272" s="7"/>
      <c r="C272" s="46"/>
      <c r="D272" s="46"/>
      <c r="E272" s="47"/>
      <c r="F272" s="46"/>
      <c r="G272" s="46"/>
      <c r="H272" s="46"/>
      <c r="I272" s="46"/>
      <c r="J272" s="46"/>
      <c r="K272" s="46"/>
    </row>
    <row r="273" spans="1:11">
      <c r="A273" s="2"/>
      <c r="B273" s="7"/>
      <c r="C273" s="46"/>
      <c r="D273" s="46"/>
      <c r="E273" s="47"/>
      <c r="F273" s="46"/>
      <c r="G273" s="46"/>
      <c r="H273" s="46"/>
      <c r="I273" s="46"/>
      <c r="J273" s="46"/>
      <c r="K273" s="46"/>
    </row>
    <row r="274" spans="1:11" s="34" customFormat="1" ht="22.5">
      <c r="A274" s="122" t="s">
        <v>147</v>
      </c>
      <c r="B274" s="123"/>
      <c r="C274" s="44">
        <f>C10+C118</f>
        <v>525.928</v>
      </c>
      <c r="D274" s="44"/>
      <c r="E274" s="44"/>
      <c r="F274" s="44">
        <f>F10+F118</f>
        <v>293491.97220000002</v>
      </c>
      <c r="G274" s="44">
        <f>G10+G118</f>
        <v>207450.30000000002</v>
      </c>
      <c r="H274" s="44">
        <f>H10+H118</f>
        <v>86041.672200000001</v>
      </c>
      <c r="I274" s="44"/>
      <c r="J274" s="44"/>
      <c r="K274" s="44"/>
    </row>
  </sheetData>
  <mergeCells count="18">
    <mergeCell ref="H10:H11"/>
    <mergeCell ref="A118:B118"/>
    <mergeCell ref="A274:B274"/>
    <mergeCell ref="A10:B11"/>
    <mergeCell ref="C10:C11"/>
    <mergeCell ref="D10:D11"/>
    <mergeCell ref="E10:E11"/>
    <mergeCell ref="F10:F11"/>
    <mergeCell ref="G10:G11"/>
    <mergeCell ref="A2:H5"/>
    <mergeCell ref="A7:A9"/>
    <mergeCell ref="B7:B9"/>
    <mergeCell ref="C7:C9"/>
    <mergeCell ref="D7:D9"/>
    <mergeCell ref="E7:E9"/>
    <mergeCell ref="F7:H7"/>
    <mergeCell ref="F8:F9"/>
    <mergeCell ref="G8:H8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I288"/>
  <sheetViews>
    <sheetView topLeftCell="A106" workbookViewId="0">
      <selection activeCell="B109" sqref="B109"/>
    </sheetView>
  </sheetViews>
  <sheetFormatPr defaultColWidth="8.85546875" defaultRowHeight="18.75"/>
  <cols>
    <col min="1" max="1" width="5.28515625" style="48" customWidth="1"/>
    <col min="2" max="2" width="69.42578125" style="48" bestFit="1" customWidth="1"/>
    <col min="3" max="3" width="11.5703125" style="49" bestFit="1" customWidth="1"/>
    <col min="4" max="5" width="15.28515625" style="49" bestFit="1" customWidth="1"/>
    <col min="6" max="6" width="20.140625" style="49" bestFit="1" customWidth="1"/>
    <col min="7" max="8" width="8.85546875" style="48"/>
    <col min="9" max="9" width="8.28515625" style="48" bestFit="1" customWidth="1"/>
    <col min="10" max="16384" width="8.85546875" style="48"/>
  </cols>
  <sheetData>
    <row r="2" spans="1:6">
      <c r="A2" s="104" t="s">
        <v>45</v>
      </c>
      <c r="B2" s="104"/>
      <c r="C2" s="104"/>
      <c r="D2" s="104"/>
      <c r="E2" s="104"/>
      <c r="F2" s="104"/>
    </row>
    <row r="3" spans="1:6">
      <c r="A3" s="104"/>
      <c r="B3" s="104"/>
      <c r="C3" s="104"/>
      <c r="D3" s="104"/>
      <c r="E3" s="104"/>
      <c r="F3" s="104"/>
    </row>
    <row r="4" spans="1:6">
      <c r="A4" s="104"/>
      <c r="B4" s="104"/>
      <c r="C4" s="104"/>
      <c r="D4" s="104"/>
      <c r="E4" s="104"/>
      <c r="F4" s="104"/>
    </row>
    <row r="5" spans="1:6">
      <c r="A5" s="104"/>
      <c r="B5" s="104"/>
      <c r="C5" s="104"/>
      <c r="D5" s="104"/>
      <c r="E5" s="104"/>
      <c r="F5" s="104"/>
    </row>
    <row r="7" spans="1:6">
      <c r="A7" s="137" t="s">
        <v>0</v>
      </c>
      <c r="B7" s="137" t="s">
        <v>1</v>
      </c>
      <c r="C7" s="105" t="s">
        <v>219</v>
      </c>
      <c r="D7" s="105" t="s">
        <v>144</v>
      </c>
      <c r="E7" s="105"/>
      <c r="F7" s="105"/>
    </row>
    <row r="8" spans="1:6">
      <c r="A8" s="137"/>
      <c r="B8" s="137"/>
      <c r="C8" s="105"/>
      <c r="D8" s="105" t="s">
        <v>2</v>
      </c>
      <c r="E8" s="105" t="s">
        <v>348</v>
      </c>
      <c r="F8" s="105"/>
    </row>
    <row r="9" spans="1:6" ht="37.5">
      <c r="A9" s="137"/>
      <c r="B9" s="137"/>
      <c r="C9" s="105"/>
      <c r="D9" s="105"/>
      <c r="E9" s="78" t="s">
        <v>12</v>
      </c>
      <c r="F9" s="78" t="s">
        <v>145</v>
      </c>
    </row>
    <row r="10" spans="1:6" s="50" customFormat="1">
      <c r="A10" s="130" t="s">
        <v>3</v>
      </c>
      <c r="B10" s="131"/>
      <c r="C10" s="134">
        <f>C12 + C23 + C29 + C34 + C36 + C38 + C48 + C50 + C53 + C62 + C71 + C79 + C81 + C85 + C98 + C102</f>
        <v>423.10999999999996</v>
      </c>
      <c r="D10" s="134">
        <f>D12 + D23 + D29 + D34 + D36 + D38 + D48 + D50 + D53 + D62 + D71 + D79 + D81 + D85 + D98 + D102</f>
        <v>247203.95</v>
      </c>
      <c r="E10" s="134">
        <f>E12 + E23 + E29 + E34 + E36 + E38 + E48 + E50 + E53 + E62 + E71 + E79 + E81 + E85 + E98 + E102</f>
        <v>200028.30000000002</v>
      </c>
      <c r="F10" s="134">
        <v>47175.65</v>
      </c>
    </row>
    <row r="11" spans="1:6" s="50" customFormat="1">
      <c r="A11" s="132"/>
      <c r="B11" s="133"/>
      <c r="C11" s="135"/>
      <c r="D11" s="135"/>
      <c r="E11" s="135"/>
      <c r="F11" s="135"/>
    </row>
    <row r="12" spans="1:6" s="54" customFormat="1">
      <c r="A12" s="51"/>
      <c r="B12" s="52" t="s">
        <v>29</v>
      </c>
      <c r="C12" s="53">
        <f>SUM(C13:C22)</f>
        <v>98.100000000000009</v>
      </c>
      <c r="D12" s="53">
        <f>SUM(D13:D22)</f>
        <v>13450</v>
      </c>
      <c r="E12" s="53">
        <f>SUM(E13:E22)</f>
        <v>11200</v>
      </c>
      <c r="F12" s="53">
        <v>2250</v>
      </c>
    </row>
    <row r="13" spans="1:6" ht="37.5">
      <c r="A13" s="79"/>
      <c r="B13" s="55" t="s">
        <v>218</v>
      </c>
      <c r="C13" s="78">
        <v>9.9</v>
      </c>
      <c r="D13" s="78">
        <f t="shared" ref="D13:D22" si="0">E13 + F13</f>
        <v>1200</v>
      </c>
      <c r="E13" s="78">
        <v>1000</v>
      </c>
      <c r="F13" s="78">
        <v>200</v>
      </c>
    </row>
    <row r="14" spans="1:6" ht="37.5">
      <c r="A14" s="79"/>
      <c r="B14" s="55" t="s">
        <v>221</v>
      </c>
      <c r="C14" s="78">
        <v>6.9</v>
      </c>
      <c r="D14" s="78">
        <f t="shared" si="0"/>
        <v>900</v>
      </c>
      <c r="E14" s="78">
        <v>800</v>
      </c>
      <c r="F14" s="78">
        <v>100</v>
      </c>
    </row>
    <row r="15" spans="1:6" ht="56.25">
      <c r="A15" s="79"/>
      <c r="B15" s="55" t="s">
        <v>244</v>
      </c>
      <c r="C15" s="78">
        <v>9</v>
      </c>
      <c r="D15" s="78">
        <f t="shared" si="0"/>
        <v>1500</v>
      </c>
      <c r="E15" s="78">
        <v>1200</v>
      </c>
      <c r="F15" s="78">
        <v>300</v>
      </c>
    </row>
    <row r="16" spans="1:6" ht="37.5">
      <c r="A16" s="79"/>
      <c r="B16" s="55" t="s">
        <v>222</v>
      </c>
      <c r="C16" s="78">
        <v>25.9</v>
      </c>
      <c r="D16" s="78">
        <f t="shared" si="0"/>
        <v>1900</v>
      </c>
      <c r="E16" s="78">
        <v>1500</v>
      </c>
      <c r="F16" s="78">
        <v>400</v>
      </c>
    </row>
    <row r="17" spans="1:6" ht="56.25">
      <c r="A17" s="79"/>
      <c r="B17" s="55" t="s">
        <v>243</v>
      </c>
      <c r="C17" s="78">
        <v>16</v>
      </c>
      <c r="D17" s="78">
        <f t="shared" si="0"/>
        <v>1500</v>
      </c>
      <c r="E17" s="78">
        <v>1200</v>
      </c>
      <c r="F17" s="78">
        <v>300</v>
      </c>
    </row>
    <row r="18" spans="1:6" ht="37.5">
      <c r="A18" s="79"/>
      <c r="B18" s="55" t="s">
        <v>245</v>
      </c>
      <c r="C18" s="78">
        <v>6.4</v>
      </c>
      <c r="D18" s="78">
        <f t="shared" si="0"/>
        <v>1150</v>
      </c>
      <c r="E18" s="78">
        <v>1000</v>
      </c>
      <c r="F18" s="78">
        <v>150</v>
      </c>
    </row>
    <row r="19" spans="1:6" ht="37.5">
      <c r="A19" s="79"/>
      <c r="B19" s="55" t="s">
        <v>246</v>
      </c>
      <c r="C19" s="78">
        <v>5.5</v>
      </c>
      <c r="D19" s="78">
        <f t="shared" si="0"/>
        <v>1100</v>
      </c>
      <c r="E19" s="78">
        <v>1000</v>
      </c>
      <c r="F19" s="78">
        <v>100</v>
      </c>
    </row>
    <row r="20" spans="1:6" ht="75">
      <c r="A20" s="79"/>
      <c r="B20" s="55" t="s">
        <v>349</v>
      </c>
      <c r="C20" s="78">
        <v>11</v>
      </c>
      <c r="D20" s="78">
        <f t="shared" si="0"/>
        <v>1600</v>
      </c>
      <c r="E20" s="78">
        <v>1200</v>
      </c>
      <c r="F20" s="78">
        <v>400</v>
      </c>
    </row>
    <row r="21" spans="1:6" ht="37.5">
      <c r="A21" s="79"/>
      <c r="B21" s="55" t="s">
        <v>224</v>
      </c>
      <c r="C21" s="78">
        <v>2.5</v>
      </c>
      <c r="D21" s="78">
        <f t="shared" si="0"/>
        <v>1000</v>
      </c>
      <c r="E21" s="78">
        <v>900</v>
      </c>
      <c r="F21" s="78">
        <v>100</v>
      </c>
    </row>
    <row r="22" spans="1:6" ht="37.5">
      <c r="A22" s="79"/>
      <c r="B22" s="55" t="s">
        <v>247</v>
      </c>
      <c r="C22" s="78">
        <v>5</v>
      </c>
      <c r="D22" s="78">
        <f t="shared" si="0"/>
        <v>1600</v>
      </c>
      <c r="E22" s="78">
        <v>1400</v>
      </c>
      <c r="F22" s="78">
        <v>200</v>
      </c>
    </row>
    <row r="23" spans="1:6" s="54" customFormat="1">
      <c r="A23" s="56"/>
      <c r="B23" s="56" t="s">
        <v>10</v>
      </c>
      <c r="C23" s="53">
        <f>SUM(C24:C28)</f>
        <v>12.06</v>
      </c>
      <c r="D23" s="53">
        <f>SUM(D24:D28)</f>
        <v>17699</v>
      </c>
      <c r="E23" s="53">
        <f>SUM(E24:E28)</f>
        <v>15744.1</v>
      </c>
      <c r="F23" s="53">
        <v>1954.9</v>
      </c>
    </row>
    <row r="24" spans="1:6" ht="75">
      <c r="A24" s="57"/>
      <c r="B24" s="58" t="s">
        <v>248</v>
      </c>
      <c r="C24" s="78">
        <v>3</v>
      </c>
      <c r="D24" s="78">
        <f>E24 + F24</f>
        <v>8993.4</v>
      </c>
      <c r="E24" s="78">
        <v>8094.1</v>
      </c>
      <c r="F24" s="78">
        <v>899.3</v>
      </c>
    </row>
    <row r="25" spans="1:6" ht="37.5">
      <c r="A25" s="57"/>
      <c r="B25" s="58" t="s">
        <v>5</v>
      </c>
      <c r="C25" s="78">
        <v>2</v>
      </c>
      <c r="D25" s="78">
        <f>E25 + F25</f>
        <v>6055.6</v>
      </c>
      <c r="E25" s="78">
        <v>5450</v>
      </c>
      <c r="F25" s="78">
        <v>605.6</v>
      </c>
    </row>
    <row r="26" spans="1:6" ht="56.25">
      <c r="A26" s="57"/>
      <c r="B26" s="59" t="s">
        <v>249</v>
      </c>
      <c r="C26" s="78">
        <v>4</v>
      </c>
      <c r="D26" s="78">
        <f>E26 + F26</f>
        <v>1200</v>
      </c>
      <c r="E26" s="78">
        <v>1000</v>
      </c>
      <c r="F26" s="78">
        <v>200</v>
      </c>
    </row>
    <row r="27" spans="1:6" ht="56.25">
      <c r="A27" s="57"/>
      <c r="B27" s="59" t="s">
        <v>250</v>
      </c>
      <c r="C27" s="78">
        <v>3</v>
      </c>
      <c r="D27" s="78">
        <f>E27 + F27</f>
        <v>1300</v>
      </c>
      <c r="E27" s="78">
        <v>1200</v>
      </c>
      <c r="F27" s="78">
        <v>100</v>
      </c>
    </row>
    <row r="28" spans="1:6" ht="37.5">
      <c r="A28" s="57"/>
      <c r="B28" s="59" t="s">
        <v>225</v>
      </c>
      <c r="C28" s="78">
        <v>0.06</v>
      </c>
      <c r="D28" s="78">
        <f>E28 + F28</f>
        <v>150</v>
      </c>
      <c r="E28" s="78">
        <v>0</v>
      </c>
      <c r="F28" s="78">
        <v>150</v>
      </c>
    </row>
    <row r="29" spans="1:6" s="54" customFormat="1">
      <c r="A29" s="56"/>
      <c r="B29" s="56" t="s">
        <v>13</v>
      </c>
      <c r="C29" s="53">
        <f>SUM(C30:C33)</f>
        <v>25.2</v>
      </c>
      <c r="D29" s="53">
        <f>SUM(D30:D33)</f>
        <v>8900</v>
      </c>
      <c r="E29" s="53">
        <f>SUM(E30:E33)</f>
        <v>7300</v>
      </c>
      <c r="F29" s="53">
        <v>1600</v>
      </c>
    </row>
    <row r="30" spans="1:6" ht="56.25">
      <c r="A30" s="57"/>
      <c r="B30" s="59" t="s">
        <v>226</v>
      </c>
      <c r="C30" s="78">
        <v>3.9</v>
      </c>
      <c r="D30" s="78">
        <f>E30 + F30</f>
        <v>2600</v>
      </c>
      <c r="E30" s="78">
        <v>2000</v>
      </c>
      <c r="F30" s="78">
        <v>600</v>
      </c>
    </row>
    <row r="31" spans="1:6" ht="56.25">
      <c r="A31" s="57"/>
      <c r="B31" s="59" t="s">
        <v>251</v>
      </c>
      <c r="C31" s="78">
        <v>12.6</v>
      </c>
      <c r="D31" s="78">
        <f>E31 + F31</f>
        <v>2300</v>
      </c>
      <c r="E31" s="78">
        <v>1800</v>
      </c>
      <c r="F31" s="78">
        <v>500</v>
      </c>
    </row>
    <row r="32" spans="1:6" ht="56.25">
      <c r="A32" s="57"/>
      <c r="B32" s="59" t="s">
        <v>258</v>
      </c>
      <c r="C32" s="78">
        <v>5.5</v>
      </c>
      <c r="D32" s="78">
        <f>E32 + F32</f>
        <v>1800</v>
      </c>
      <c r="E32" s="78">
        <v>1500</v>
      </c>
      <c r="F32" s="78">
        <v>300</v>
      </c>
    </row>
    <row r="33" spans="1:9" ht="56.25">
      <c r="A33" s="57"/>
      <c r="B33" s="59" t="s">
        <v>350</v>
      </c>
      <c r="C33" s="78">
        <v>3.2</v>
      </c>
      <c r="D33" s="78">
        <f>E33 + F33</f>
        <v>2200</v>
      </c>
      <c r="E33" s="78">
        <v>2000</v>
      </c>
      <c r="F33" s="78">
        <v>200</v>
      </c>
    </row>
    <row r="34" spans="1:9" s="63" customFormat="1">
      <c r="A34" s="60"/>
      <c r="B34" s="61" t="s">
        <v>15</v>
      </c>
      <c r="C34" s="62">
        <v>0</v>
      </c>
      <c r="D34" s="62">
        <f>D35</f>
        <v>0</v>
      </c>
      <c r="E34" s="62">
        <f>E35</f>
        <v>0</v>
      </c>
      <c r="F34" s="62">
        <v>0</v>
      </c>
    </row>
    <row r="35" spans="1:9" s="67" customFormat="1">
      <c r="A35" s="64"/>
      <c r="B35" s="65"/>
      <c r="C35" s="66"/>
      <c r="D35" s="66"/>
      <c r="E35" s="66"/>
      <c r="F35" s="66"/>
    </row>
    <row r="36" spans="1:9" s="54" customFormat="1">
      <c r="A36" s="68"/>
      <c r="B36" s="56" t="s">
        <v>17</v>
      </c>
      <c r="C36" s="53">
        <f>C37</f>
        <v>2.35</v>
      </c>
      <c r="D36" s="53">
        <f>D37</f>
        <v>13855.294</v>
      </c>
      <c r="E36" s="53">
        <f>E37</f>
        <v>13650</v>
      </c>
      <c r="F36" s="53">
        <v>205.29400000000001</v>
      </c>
    </row>
    <row r="37" spans="1:9" ht="56.25">
      <c r="A37" s="57"/>
      <c r="B37" s="58" t="s">
        <v>255</v>
      </c>
      <c r="C37" s="78">
        <v>2.35</v>
      </c>
      <c r="D37" s="78">
        <f>E37 + F37</f>
        <v>13855.294</v>
      </c>
      <c r="E37" s="78">
        <v>13650</v>
      </c>
      <c r="F37" s="78">
        <v>205.29400000000001</v>
      </c>
      <c r="I37" s="69" t="e">
        <f>#REF! - E37</f>
        <v>#REF!</v>
      </c>
    </row>
    <row r="38" spans="1:9" s="54" customFormat="1">
      <c r="A38" s="68"/>
      <c r="B38" s="56" t="s">
        <v>18</v>
      </c>
      <c r="C38" s="53">
        <f>SUM(C39:C47)</f>
        <v>44.8</v>
      </c>
      <c r="D38" s="53">
        <f>SUM(D39:D47)</f>
        <v>5014.4560000000001</v>
      </c>
      <c r="E38" s="53">
        <f>SUM(E39:E47)</f>
        <v>2700</v>
      </c>
      <c r="F38" s="53">
        <v>2314.4560000000001</v>
      </c>
    </row>
    <row r="39" spans="1:9" ht="56.25">
      <c r="A39" s="57"/>
      <c r="B39" s="59" t="s">
        <v>361</v>
      </c>
      <c r="C39" s="78">
        <v>1.2</v>
      </c>
      <c r="D39" s="78">
        <f t="shared" ref="D39:D47" si="1">E39 + F39</f>
        <v>3714.4560000000001</v>
      </c>
      <c r="E39" s="78">
        <v>2000</v>
      </c>
      <c r="F39" s="78">
        <v>1714.4559999999999</v>
      </c>
    </row>
    <row r="40" spans="1:9" ht="37.5">
      <c r="A40" s="57"/>
      <c r="B40" s="59" t="s">
        <v>256</v>
      </c>
      <c r="C40" s="78">
        <v>1.6</v>
      </c>
      <c r="D40" s="78">
        <f t="shared" si="1"/>
        <v>380</v>
      </c>
      <c r="E40" s="78">
        <v>200</v>
      </c>
      <c r="F40" s="78">
        <v>180</v>
      </c>
    </row>
    <row r="41" spans="1:9">
      <c r="A41" s="57"/>
      <c r="B41" s="59" t="s">
        <v>257</v>
      </c>
      <c r="C41" s="78">
        <v>3.1</v>
      </c>
      <c r="D41" s="78">
        <f t="shared" si="1"/>
        <v>600</v>
      </c>
      <c r="E41" s="78">
        <v>300</v>
      </c>
      <c r="F41" s="78">
        <v>300</v>
      </c>
    </row>
    <row r="42" spans="1:9" ht="37.5">
      <c r="A42" s="57"/>
      <c r="B42" s="59" t="s">
        <v>38</v>
      </c>
      <c r="C42" s="78">
        <v>18</v>
      </c>
      <c r="D42" s="78">
        <f t="shared" si="1"/>
        <v>0</v>
      </c>
      <c r="E42" s="70"/>
      <c r="F42" s="78">
        <v>0</v>
      </c>
    </row>
    <row r="43" spans="1:9" ht="75">
      <c r="A43" s="57"/>
      <c r="B43" s="59" t="s">
        <v>259</v>
      </c>
      <c r="C43" s="78">
        <v>10</v>
      </c>
      <c r="D43" s="78">
        <f t="shared" si="1"/>
        <v>0</v>
      </c>
      <c r="E43" s="70"/>
      <c r="F43" s="78">
        <v>0</v>
      </c>
    </row>
    <row r="44" spans="1:9" ht="37.5">
      <c r="A44" s="57"/>
      <c r="B44" s="59" t="s">
        <v>260</v>
      </c>
      <c r="C44" s="78">
        <v>0.2</v>
      </c>
      <c r="D44" s="78">
        <f t="shared" si="1"/>
        <v>320</v>
      </c>
      <c r="E44" s="78">
        <v>200</v>
      </c>
      <c r="F44" s="78">
        <v>120</v>
      </c>
    </row>
    <row r="45" spans="1:9" ht="37.5">
      <c r="A45" s="57"/>
      <c r="B45" s="59" t="s">
        <v>261</v>
      </c>
      <c r="C45" s="78">
        <v>1.9</v>
      </c>
      <c r="D45" s="78">
        <f t="shared" si="1"/>
        <v>0</v>
      </c>
      <c r="E45" s="70"/>
      <c r="F45" s="78">
        <v>0</v>
      </c>
    </row>
    <row r="46" spans="1:9">
      <c r="A46" s="57"/>
      <c r="B46" s="59" t="s">
        <v>229</v>
      </c>
      <c r="C46" s="78">
        <v>7</v>
      </c>
      <c r="D46" s="78">
        <f t="shared" si="1"/>
        <v>0</v>
      </c>
      <c r="E46" s="70"/>
      <c r="F46" s="78">
        <v>0</v>
      </c>
    </row>
    <row r="47" spans="1:9" ht="37.5">
      <c r="A47" s="57"/>
      <c r="B47" s="59" t="s">
        <v>167</v>
      </c>
      <c r="C47" s="78">
        <v>1.8</v>
      </c>
      <c r="D47" s="78">
        <f t="shared" si="1"/>
        <v>0</v>
      </c>
      <c r="E47" s="70"/>
      <c r="F47" s="78">
        <v>0</v>
      </c>
    </row>
    <row r="48" spans="1:9" s="54" customFormat="1">
      <c r="A48" s="68"/>
      <c r="B48" s="56" t="s">
        <v>19</v>
      </c>
      <c r="C48" s="53">
        <f>C49</f>
        <v>13.7</v>
      </c>
      <c r="D48" s="53">
        <f>D49</f>
        <v>3400</v>
      </c>
      <c r="E48" s="53">
        <f>E49</f>
        <v>3000</v>
      </c>
      <c r="F48" s="53">
        <v>400</v>
      </c>
    </row>
    <row r="49" spans="1:6" ht="37.5">
      <c r="A49" s="57"/>
      <c r="B49" s="59" t="s">
        <v>230</v>
      </c>
      <c r="C49" s="78">
        <v>13.7</v>
      </c>
      <c r="D49" s="78">
        <f>E49 + F49</f>
        <v>3400</v>
      </c>
      <c r="E49" s="78">
        <v>3000</v>
      </c>
      <c r="F49" s="78">
        <v>400</v>
      </c>
    </row>
    <row r="50" spans="1:6" s="54" customFormat="1">
      <c r="A50" s="68"/>
      <c r="B50" s="56" t="s">
        <v>20</v>
      </c>
      <c r="C50" s="53">
        <f>C51 + C52</f>
        <v>15.350000000000001</v>
      </c>
      <c r="D50" s="53">
        <f>SUM(D51:D52)</f>
        <v>41823</v>
      </c>
      <c r="E50" s="53">
        <f>SUM(E51:E52)</f>
        <v>36930</v>
      </c>
      <c r="F50" s="53">
        <v>4893</v>
      </c>
    </row>
    <row r="51" spans="1:6" ht="37.5">
      <c r="A51" s="57"/>
      <c r="B51" s="58" t="s">
        <v>55</v>
      </c>
      <c r="C51" s="78">
        <v>9.5500000000000007</v>
      </c>
      <c r="D51" s="78">
        <f>E51 + F51</f>
        <v>40623</v>
      </c>
      <c r="E51" s="78">
        <v>36930</v>
      </c>
      <c r="F51" s="78">
        <v>3693</v>
      </c>
    </row>
    <row r="52" spans="1:6" ht="56.25">
      <c r="A52" s="57"/>
      <c r="B52" s="59" t="s">
        <v>362</v>
      </c>
      <c r="C52" s="78">
        <v>5.8</v>
      </c>
      <c r="D52" s="78">
        <f>E52 + F52</f>
        <v>1200</v>
      </c>
      <c r="E52" s="70"/>
      <c r="F52" s="78">
        <v>1200</v>
      </c>
    </row>
    <row r="53" spans="1:6" s="54" customFormat="1">
      <c r="A53" s="68"/>
      <c r="B53" s="56" t="s">
        <v>21</v>
      </c>
      <c r="C53" s="53">
        <f>SUM(C54:C61)</f>
        <v>6.75</v>
      </c>
      <c r="D53" s="53">
        <f>SUM(D54:D61)</f>
        <v>8540</v>
      </c>
      <c r="E53" s="53">
        <f>SUM(E54:E61)</f>
        <v>6310</v>
      </c>
      <c r="F53" s="53">
        <v>2230</v>
      </c>
    </row>
    <row r="54" spans="1:6" ht="37.5">
      <c r="A54" s="59"/>
      <c r="B54" s="59" t="s">
        <v>263</v>
      </c>
      <c r="C54" s="78">
        <v>0.7</v>
      </c>
      <c r="D54" s="78">
        <f t="shared" ref="D54:D61" si="2">E54 + F54</f>
        <v>1000</v>
      </c>
      <c r="E54" s="78">
        <v>500</v>
      </c>
      <c r="F54" s="78">
        <v>500</v>
      </c>
    </row>
    <row r="55" spans="1:6" ht="37.5">
      <c r="A55" s="59"/>
      <c r="B55" s="59" t="s">
        <v>262</v>
      </c>
      <c r="C55" s="78">
        <v>0.9</v>
      </c>
      <c r="D55" s="78">
        <f t="shared" si="2"/>
        <v>1400</v>
      </c>
      <c r="E55" s="78">
        <v>1380</v>
      </c>
      <c r="F55" s="78">
        <v>20</v>
      </c>
    </row>
    <row r="56" spans="1:6" ht="37.5">
      <c r="A56" s="59"/>
      <c r="B56" s="59" t="s">
        <v>77</v>
      </c>
      <c r="C56" s="78">
        <v>0.35</v>
      </c>
      <c r="D56" s="78">
        <f t="shared" si="2"/>
        <v>500</v>
      </c>
      <c r="E56" s="78">
        <v>300</v>
      </c>
      <c r="F56" s="78">
        <v>200</v>
      </c>
    </row>
    <row r="57" spans="1:6" ht="37.5">
      <c r="A57" s="59"/>
      <c r="B57" s="59" t="s">
        <v>232</v>
      </c>
      <c r="C57" s="78">
        <v>0.4</v>
      </c>
      <c r="D57" s="78">
        <f t="shared" si="2"/>
        <v>600</v>
      </c>
      <c r="E57" s="78">
        <v>0</v>
      </c>
      <c r="F57" s="78">
        <v>600</v>
      </c>
    </row>
    <row r="58" spans="1:6" ht="56.25">
      <c r="A58" s="59"/>
      <c r="B58" s="59" t="s">
        <v>363</v>
      </c>
      <c r="C58" s="78">
        <v>0.8</v>
      </c>
      <c r="D58" s="78">
        <f t="shared" si="2"/>
        <v>1000</v>
      </c>
      <c r="E58" s="78">
        <v>600</v>
      </c>
      <c r="F58" s="78">
        <v>400</v>
      </c>
    </row>
    <row r="59" spans="1:6" ht="56.25">
      <c r="A59" s="59"/>
      <c r="B59" s="59" t="s">
        <v>363</v>
      </c>
      <c r="C59" s="78">
        <v>1.8</v>
      </c>
      <c r="D59" s="78">
        <f t="shared" si="2"/>
        <v>2800</v>
      </c>
      <c r="E59" s="78">
        <v>2730</v>
      </c>
      <c r="F59" s="78">
        <v>70</v>
      </c>
    </row>
    <row r="60" spans="1:6" ht="56.25">
      <c r="A60" s="59"/>
      <c r="B60" s="59" t="s">
        <v>364</v>
      </c>
      <c r="C60" s="78">
        <v>0.6</v>
      </c>
      <c r="D60" s="78">
        <f t="shared" si="2"/>
        <v>840</v>
      </c>
      <c r="E60" s="78">
        <v>600</v>
      </c>
      <c r="F60" s="78">
        <v>240</v>
      </c>
    </row>
    <row r="61" spans="1:6" ht="56.25">
      <c r="A61" s="59"/>
      <c r="B61" s="59" t="s">
        <v>365</v>
      </c>
      <c r="C61" s="78">
        <v>1.2</v>
      </c>
      <c r="D61" s="78">
        <f t="shared" si="2"/>
        <v>400</v>
      </c>
      <c r="E61" s="78">
        <v>200</v>
      </c>
      <c r="F61" s="78">
        <v>200</v>
      </c>
    </row>
    <row r="62" spans="1:6" s="54" customFormat="1">
      <c r="A62" s="68"/>
      <c r="B62" s="56" t="s">
        <v>22</v>
      </c>
      <c r="C62" s="53">
        <f>SUM(C63:C70)</f>
        <v>48.6</v>
      </c>
      <c r="D62" s="53">
        <f>SUM(D63:D70)</f>
        <v>37300</v>
      </c>
      <c r="E62" s="53">
        <f>SUM(E63:E70)</f>
        <v>32100</v>
      </c>
      <c r="F62" s="53">
        <v>5200</v>
      </c>
    </row>
    <row r="63" spans="1:6" ht="56.25">
      <c r="A63" s="57"/>
      <c r="B63" s="59" t="s">
        <v>366</v>
      </c>
      <c r="C63" s="78">
        <v>4</v>
      </c>
      <c r="D63" s="78">
        <f t="shared" ref="D63:D70" si="3">E63 + F63</f>
        <v>6000</v>
      </c>
      <c r="E63" s="78">
        <v>5400</v>
      </c>
      <c r="F63" s="78">
        <v>600</v>
      </c>
    </row>
    <row r="64" spans="1:6" ht="56.25">
      <c r="A64" s="57"/>
      <c r="B64" s="59" t="s">
        <v>367</v>
      </c>
      <c r="C64" s="78">
        <f>1.2 + 1.2</f>
        <v>2.4</v>
      </c>
      <c r="D64" s="78">
        <f t="shared" si="3"/>
        <v>5000</v>
      </c>
      <c r="E64" s="78">
        <v>4500</v>
      </c>
      <c r="F64" s="78">
        <v>500</v>
      </c>
    </row>
    <row r="65" spans="1:6" ht="37.5">
      <c r="A65" s="57"/>
      <c r="B65" s="59" t="s">
        <v>351</v>
      </c>
      <c r="C65" s="78">
        <f>2.8 + 0.3</f>
        <v>3.0999999999999996</v>
      </c>
      <c r="D65" s="78">
        <f t="shared" si="3"/>
        <v>4000</v>
      </c>
      <c r="E65" s="78">
        <v>3600</v>
      </c>
      <c r="F65" s="78">
        <v>400</v>
      </c>
    </row>
    <row r="66" spans="1:6" ht="37.5">
      <c r="A66" s="57"/>
      <c r="B66" s="59" t="s">
        <v>268</v>
      </c>
      <c r="C66" s="78">
        <f>0.3 + 3 + 0.3 + 1</f>
        <v>4.5999999999999996</v>
      </c>
      <c r="D66" s="78">
        <f t="shared" si="3"/>
        <v>6000</v>
      </c>
      <c r="E66" s="78">
        <v>5400</v>
      </c>
      <c r="F66" s="78">
        <v>600</v>
      </c>
    </row>
    <row r="67" spans="1:6" ht="75">
      <c r="A67" s="57"/>
      <c r="B67" s="71" t="s">
        <v>269</v>
      </c>
      <c r="C67" s="78">
        <f>5 + 4</f>
        <v>9</v>
      </c>
      <c r="D67" s="78">
        <f t="shared" si="3"/>
        <v>2900</v>
      </c>
      <c r="E67" s="78">
        <v>2000</v>
      </c>
      <c r="F67" s="78">
        <v>900</v>
      </c>
    </row>
    <row r="68" spans="1:6" ht="56.25">
      <c r="A68" s="57"/>
      <c r="B68" s="59" t="s">
        <v>352</v>
      </c>
      <c r="C68" s="78">
        <f>0.5 + 8 + 0.5 + 1 + 0.5</f>
        <v>10.5</v>
      </c>
      <c r="D68" s="78">
        <f t="shared" si="3"/>
        <v>4000</v>
      </c>
      <c r="E68" s="78">
        <v>3200</v>
      </c>
      <c r="F68" s="78">
        <v>800</v>
      </c>
    </row>
    <row r="69" spans="1:6" ht="56.25">
      <c r="A69" s="57"/>
      <c r="B69" s="59" t="s">
        <v>368</v>
      </c>
      <c r="C69" s="78">
        <f>0.8 + 9 + 0.2</f>
        <v>10</v>
      </c>
      <c r="D69" s="78">
        <f t="shared" si="3"/>
        <v>4400</v>
      </c>
      <c r="E69" s="78">
        <v>3500</v>
      </c>
      <c r="F69" s="78">
        <v>900</v>
      </c>
    </row>
    <row r="70" spans="1:6" ht="37.5">
      <c r="A70" s="57"/>
      <c r="B70" s="59" t="s">
        <v>369</v>
      </c>
      <c r="C70" s="78">
        <v>5</v>
      </c>
      <c r="D70" s="78">
        <f t="shared" si="3"/>
        <v>5000</v>
      </c>
      <c r="E70" s="78">
        <v>4500</v>
      </c>
      <c r="F70" s="78">
        <v>500</v>
      </c>
    </row>
    <row r="71" spans="1:6" s="54" customFormat="1">
      <c r="A71" s="68"/>
      <c r="B71" s="56" t="s">
        <v>23</v>
      </c>
      <c r="C71" s="53">
        <f>SUM(C72:C78)</f>
        <v>64.400000000000006</v>
      </c>
      <c r="D71" s="53">
        <f>SUM(D72:D78)</f>
        <v>15966</v>
      </c>
      <c r="E71" s="53">
        <f>SUM(E72:E78)</f>
        <v>12500</v>
      </c>
      <c r="F71" s="53">
        <v>3466</v>
      </c>
    </row>
    <row r="72" spans="1:6" ht="56.25">
      <c r="A72" s="57"/>
      <c r="B72" s="59" t="s">
        <v>353</v>
      </c>
      <c r="C72" s="78">
        <v>6</v>
      </c>
      <c r="D72" s="78">
        <f t="shared" ref="D72:D78" si="4">E72 + F72</f>
        <v>3600</v>
      </c>
      <c r="E72" s="78">
        <v>3000</v>
      </c>
      <c r="F72" s="78">
        <v>600</v>
      </c>
    </row>
    <row r="73" spans="1:6" ht="37.5">
      <c r="A73" s="57"/>
      <c r="B73" s="59" t="s">
        <v>78</v>
      </c>
      <c r="C73" s="78">
        <v>7</v>
      </c>
      <c r="D73" s="78">
        <f t="shared" si="4"/>
        <v>2500</v>
      </c>
      <c r="E73" s="78">
        <v>2000</v>
      </c>
      <c r="F73" s="78">
        <v>500</v>
      </c>
    </row>
    <row r="74" spans="1:6" ht="37.5">
      <c r="A74" s="57"/>
      <c r="B74" s="59" t="s">
        <v>370</v>
      </c>
      <c r="C74" s="78">
        <v>3</v>
      </c>
      <c r="D74" s="78">
        <f t="shared" si="4"/>
        <v>1200</v>
      </c>
      <c r="E74" s="78">
        <v>1000</v>
      </c>
      <c r="F74" s="78">
        <v>200</v>
      </c>
    </row>
    <row r="75" spans="1:6" ht="37.5">
      <c r="A75" s="57"/>
      <c r="B75" s="59" t="s">
        <v>237</v>
      </c>
      <c r="C75" s="78">
        <v>30</v>
      </c>
      <c r="D75" s="78">
        <f t="shared" si="4"/>
        <v>3100</v>
      </c>
      <c r="E75" s="78">
        <v>2500</v>
      </c>
      <c r="F75" s="78">
        <v>600</v>
      </c>
    </row>
    <row r="76" spans="1:6">
      <c r="A76" s="57"/>
      <c r="B76" s="59" t="s">
        <v>238</v>
      </c>
      <c r="C76" s="78">
        <v>1.7</v>
      </c>
      <c r="D76" s="78">
        <f t="shared" si="4"/>
        <v>1666</v>
      </c>
      <c r="E76" s="78">
        <v>1000</v>
      </c>
      <c r="F76" s="78">
        <v>666</v>
      </c>
    </row>
    <row r="77" spans="1:6" ht="37.5">
      <c r="A77" s="57"/>
      <c r="B77" s="59" t="s">
        <v>239</v>
      </c>
      <c r="C77" s="78">
        <v>12.8</v>
      </c>
      <c r="D77" s="78">
        <f t="shared" si="4"/>
        <v>2500</v>
      </c>
      <c r="E77" s="78">
        <v>2000</v>
      </c>
      <c r="F77" s="78">
        <v>500</v>
      </c>
    </row>
    <row r="78" spans="1:6" ht="37.5">
      <c r="A78" s="57"/>
      <c r="B78" s="59" t="s">
        <v>371</v>
      </c>
      <c r="C78" s="78">
        <v>3.9</v>
      </c>
      <c r="D78" s="78">
        <f t="shared" si="4"/>
        <v>1400</v>
      </c>
      <c r="E78" s="78">
        <v>1000</v>
      </c>
      <c r="F78" s="78">
        <v>400</v>
      </c>
    </row>
    <row r="79" spans="1:6" s="54" customFormat="1">
      <c r="A79" s="68"/>
      <c r="B79" s="56" t="s">
        <v>24</v>
      </c>
      <c r="C79" s="53">
        <f>C80</f>
        <v>9</v>
      </c>
      <c r="D79" s="53">
        <f>D80</f>
        <v>12794.2</v>
      </c>
      <c r="E79" s="53">
        <f>E80</f>
        <v>11594.2</v>
      </c>
      <c r="F79" s="53">
        <v>1200</v>
      </c>
    </row>
    <row r="80" spans="1:6" ht="56.25">
      <c r="A80" s="57"/>
      <c r="B80" s="58" t="s">
        <v>253</v>
      </c>
      <c r="C80" s="78">
        <v>9</v>
      </c>
      <c r="D80" s="78">
        <f>E80 + F80</f>
        <v>12794.2</v>
      </c>
      <c r="E80" s="78">
        <v>11594.2</v>
      </c>
      <c r="F80" s="78">
        <v>1200</v>
      </c>
    </row>
    <row r="81" spans="1:6" s="54" customFormat="1">
      <c r="A81" s="68"/>
      <c r="B81" s="56" t="s">
        <v>25</v>
      </c>
      <c r="C81" s="53">
        <f>SUM(C82:C84)</f>
        <v>7.5</v>
      </c>
      <c r="D81" s="53">
        <f>SUM(D82:D84)</f>
        <v>3000</v>
      </c>
      <c r="E81" s="53">
        <f>SUM(E82:E84)</f>
        <v>2000</v>
      </c>
      <c r="F81" s="53">
        <v>1000</v>
      </c>
    </row>
    <row r="82" spans="1:6" ht="56.25">
      <c r="A82" s="57"/>
      <c r="B82" s="59" t="s">
        <v>273</v>
      </c>
      <c r="C82" s="78">
        <v>1.8</v>
      </c>
      <c r="D82" s="78">
        <f>E82 + F82</f>
        <v>400</v>
      </c>
      <c r="E82" s="78">
        <v>0</v>
      </c>
      <c r="F82" s="78">
        <v>400</v>
      </c>
    </row>
    <row r="83" spans="1:6" ht="37.5">
      <c r="A83" s="59"/>
      <c r="B83" s="59" t="s">
        <v>80</v>
      </c>
      <c r="C83" s="78">
        <v>4.7</v>
      </c>
      <c r="D83" s="78">
        <f>E83 + F83</f>
        <v>2500</v>
      </c>
      <c r="E83" s="78">
        <v>2000</v>
      </c>
      <c r="F83" s="78">
        <v>500</v>
      </c>
    </row>
    <row r="84" spans="1:6" ht="37.5">
      <c r="A84" s="57"/>
      <c r="B84" s="59" t="s">
        <v>354</v>
      </c>
      <c r="C84" s="78">
        <v>1</v>
      </c>
      <c r="D84" s="78">
        <f>E84 + F84</f>
        <v>100</v>
      </c>
      <c r="E84" s="78">
        <v>0</v>
      </c>
      <c r="F84" s="78">
        <v>100</v>
      </c>
    </row>
    <row r="85" spans="1:6" s="54" customFormat="1">
      <c r="A85" s="68"/>
      <c r="B85" s="56" t="s">
        <v>26</v>
      </c>
      <c r="C85" s="53">
        <f>SUM(C86:C97)</f>
        <v>35.099999999999994</v>
      </c>
      <c r="D85" s="53">
        <f>SUM(D86:D97)</f>
        <v>43400</v>
      </c>
      <c r="E85" s="53">
        <f>SUM(E86:E97)</f>
        <v>27200</v>
      </c>
      <c r="F85" s="53">
        <v>16200</v>
      </c>
    </row>
    <row r="86" spans="1:6" ht="37.5">
      <c r="A86" s="57"/>
      <c r="B86" s="59" t="s">
        <v>92</v>
      </c>
      <c r="C86" s="78">
        <v>3</v>
      </c>
      <c r="D86" s="78">
        <f t="shared" ref="D86:D97" si="5">E86 + F86</f>
        <v>3900</v>
      </c>
      <c r="E86" s="78">
        <v>2000</v>
      </c>
      <c r="F86" s="78">
        <v>1900</v>
      </c>
    </row>
    <row r="87" spans="1:6" ht="37.5">
      <c r="A87" s="57"/>
      <c r="B87" s="59" t="s">
        <v>93</v>
      </c>
      <c r="C87" s="78">
        <v>4.4000000000000004</v>
      </c>
      <c r="D87" s="78">
        <f t="shared" si="5"/>
        <v>5400</v>
      </c>
      <c r="E87" s="78">
        <v>3000</v>
      </c>
      <c r="F87" s="78">
        <v>2400</v>
      </c>
    </row>
    <row r="88" spans="1:6" ht="37.5">
      <c r="A88" s="57"/>
      <c r="B88" s="59" t="s">
        <v>94</v>
      </c>
      <c r="C88" s="78">
        <v>3.5</v>
      </c>
      <c r="D88" s="78">
        <f t="shared" si="5"/>
        <v>4100</v>
      </c>
      <c r="E88" s="78">
        <v>3000</v>
      </c>
      <c r="F88" s="78">
        <v>1100</v>
      </c>
    </row>
    <row r="89" spans="1:6" ht="37.5">
      <c r="A89" s="57"/>
      <c r="B89" s="59" t="s">
        <v>355</v>
      </c>
      <c r="C89" s="78">
        <v>2</v>
      </c>
      <c r="D89" s="78">
        <f t="shared" si="5"/>
        <v>2300</v>
      </c>
      <c r="E89" s="78">
        <v>1500</v>
      </c>
      <c r="F89" s="78">
        <v>800</v>
      </c>
    </row>
    <row r="90" spans="1:6" ht="37.5">
      <c r="A90" s="57"/>
      <c r="B90" s="59" t="s">
        <v>96</v>
      </c>
      <c r="C90" s="78">
        <v>2</v>
      </c>
      <c r="D90" s="78">
        <f t="shared" si="5"/>
        <v>2400</v>
      </c>
      <c r="E90" s="78">
        <v>1500</v>
      </c>
      <c r="F90" s="78">
        <v>900</v>
      </c>
    </row>
    <row r="91" spans="1:6" ht="37.5">
      <c r="A91" s="57"/>
      <c r="B91" s="59" t="s">
        <v>274</v>
      </c>
      <c r="C91" s="78">
        <v>3</v>
      </c>
      <c r="D91" s="78">
        <f t="shared" si="5"/>
        <v>3500</v>
      </c>
      <c r="E91" s="78">
        <v>2000</v>
      </c>
      <c r="F91" s="78">
        <v>1500</v>
      </c>
    </row>
    <row r="92" spans="1:6" ht="37.5">
      <c r="A92" s="57"/>
      <c r="B92" s="59" t="s">
        <v>97</v>
      </c>
      <c r="C92" s="78">
        <v>2.4</v>
      </c>
      <c r="D92" s="78">
        <f t="shared" si="5"/>
        <v>3000</v>
      </c>
      <c r="E92" s="78">
        <v>2000</v>
      </c>
      <c r="F92" s="78">
        <v>1000</v>
      </c>
    </row>
    <row r="93" spans="1:6" ht="37.5">
      <c r="A93" s="57"/>
      <c r="B93" s="59" t="s">
        <v>98</v>
      </c>
      <c r="C93" s="78">
        <v>2.2000000000000002</v>
      </c>
      <c r="D93" s="78">
        <f t="shared" si="5"/>
        <v>2500</v>
      </c>
      <c r="E93" s="78">
        <v>1700</v>
      </c>
      <c r="F93" s="78">
        <v>800</v>
      </c>
    </row>
    <row r="94" spans="1:6" ht="37.5">
      <c r="A94" s="57"/>
      <c r="B94" s="59" t="s">
        <v>99</v>
      </c>
      <c r="C94" s="78">
        <v>3.8</v>
      </c>
      <c r="D94" s="78">
        <f t="shared" si="5"/>
        <v>4500</v>
      </c>
      <c r="E94" s="78">
        <v>3000</v>
      </c>
      <c r="F94" s="78">
        <v>1500</v>
      </c>
    </row>
    <row r="95" spans="1:6" ht="37.5">
      <c r="A95" s="57"/>
      <c r="B95" s="59" t="s">
        <v>100</v>
      </c>
      <c r="C95" s="78">
        <v>2</v>
      </c>
      <c r="D95" s="78">
        <f t="shared" si="5"/>
        <v>2200</v>
      </c>
      <c r="E95" s="78">
        <v>1500</v>
      </c>
      <c r="F95" s="78">
        <v>700</v>
      </c>
    </row>
    <row r="96" spans="1:6" ht="37.5">
      <c r="A96" s="57"/>
      <c r="B96" s="59" t="s">
        <v>356</v>
      </c>
      <c r="C96" s="78">
        <v>4.9000000000000004</v>
      </c>
      <c r="D96" s="78">
        <f t="shared" si="5"/>
        <v>6000</v>
      </c>
      <c r="E96" s="78">
        <v>4000</v>
      </c>
      <c r="F96" s="78">
        <v>2000</v>
      </c>
    </row>
    <row r="97" spans="1:6" ht="37.5">
      <c r="A97" s="57"/>
      <c r="B97" s="59" t="s">
        <v>100</v>
      </c>
      <c r="C97" s="78">
        <v>1.9</v>
      </c>
      <c r="D97" s="78">
        <f t="shared" si="5"/>
        <v>3600</v>
      </c>
      <c r="E97" s="78">
        <v>2000</v>
      </c>
      <c r="F97" s="78">
        <v>1600</v>
      </c>
    </row>
    <row r="98" spans="1:6" s="54" customFormat="1">
      <c r="A98" s="68"/>
      <c r="B98" s="56" t="s">
        <v>27</v>
      </c>
      <c r="C98" s="53">
        <f>SUM(C99:C101)</f>
        <v>30.9</v>
      </c>
      <c r="D98" s="53">
        <f>SUM(D99:D101)</f>
        <v>7650</v>
      </c>
      <c r="E98" s="53">
        <f>SUM(E99:E101)</f>
        <v>5300</v>
      </c>
      <c r="F98" s="53">
        <v>2350</v>
      </c>
    </row>
    <row r="99" spans="1:6" ht="56.25">
      <c r="A99" s="57"/>
      <c r="B99" s="59" t="s">
        <v>275</v>
      </c>
      <c r="C99" s="78">
        <v>5</v>
      </c>
      <c r="D99" s="78">
        <f>E99 + F99</f>
        <v>2550</v>
      </c>
      <c r="E99" s="78">
        <v>1500</v>
      </c>
      <c r="F99" s="78">
        <v>1050</v>
      </c>
    </row>
    <row r="100" spans="1:6" ht="37.5">
      <c r="A100" s="57"/>
      <c r="B100" s="59" t="s">
        <v>357</v>
      </c>
      <c r="C100" s="78">
        <v>8.1</v>
      </c>
      <c r="D100" s="78">
        <f>E100 + F100</f>
        <v>3900</v>
      </c>
      <c r="E100" s="78">
        <v>3000</v>
      </c>
      <c r="F100" s="78">
        <v>900</v>
      </c>
    </row>
    <row r="101" spans="1:6" ht="37.5">
      <c r="A101" s="57"/>
      <c r="B101" s="59" t="s">
        <v>358</v>
      </c>
      <c r="C101" s="78">
        <v>17.8</v>
      </c>
      <c r="D101" s="78">
        <f>E101 + F101</f>
        <v>1200</v>
      </c>
      <c r="E101" s="78">
        <v>800</v>
      </c>
      <c r="F101" s="78">
        <v>400</v>
      </c>
    </row>
    <row r="102" spans="1:6" s="54" customFormat="1">
      <c r="A102" s="68"/>
      <c r="B102" s="56" t="s">
        <v>28</v>
      </c>
      <c r="C102" s="53">
        <f>SUM(C103:C109)</f>
        <v>9.3000000000000007</v>
      </c>
      <c r="D102" s="53">
        <f>SUM(D103:D109)</f>
        <v>14412</v>
      </c>
      <c r="E102" s="53">
        <f>SUM(E103:E109)</f>
        <v>12500</v>
      </c>
      <c r="F102" s="53">
        <v>1912</v>
      </c>
    </row>
    <row r="103" spans="1:6" ht="56.25">
      <c r="A103" s="57"/>
      <c r="B103" s="58" t="s">
        <v>46</v>
      </c>
      <c r="C103" s="70"/>
      <c r="D103" s="78">
        <f t="shared" ref="D103:D109" si="6">E103 + F103</f>
        <v>5640</v>
      </c>
      <c r="E103" s="78">
        <v>5000</v>
      </c>
      <c r="F103" s="78">
        <v>640</v>
      </c>
    </row>
    <row r="104" spans="1:6" ht="56.25">
      <c r="A104" s="57"/>
      <c r="B104" s="58" t="s">
        <v>48</v>
      </c>
      <c r="C104" s="70"/>
      <c r="D104" s="78">
        <f t="shared" si="6"/>
        <v>5672</v>
      </c>
      <c r="E104" s="78">
        <v>5000</v>
      </c>
      <c r="F104" s="78">
        <v>672</v>
      </c>
    </row>
    <row r="105" spans="1:6" ht="37.5">
      <c r="A105" s="57"/>
      <c r="B105" s="59" t="s">
        <v>277</v>
      </c>
      <c r="C105" s="78">
        <v>9.3000000000000007</v>
      </c>
      <c r="D105" s="78">
        <f t="shared" si="6"/>
        <v>3100</v>
      </c>
      <c r="E105" s="78">
        <v>2500</v>
      </c>
      <c r="F105" s="78">
        <v>600</v>
      </c>
    </row>
    <row r="106" spans="1:6" ht="56.25">
      <c r="A106" s="57"/>
      <c r="B106" s="59" t="s">
        <v>372</v>
      </c>
      <c r="C106" s="70"/>
      <c r="D106" s="78">
        <f t="shared" si="6"/>
        <v>0</v>
      </c>
      <c r="E106" s="70"/>
      <c r="F106" s="78"/>
    </row>
    <row r="107" spans="1:6" ht="75">
      <c r="A107" s="57"/>
      <c r="B107" s="59" t="s">
        <v>373</v>
      </c>
      <c r="C107" s="70"/>
      <c r="D107" s="78">
        <f t="shared" si="6"/>
        <v>0</v>
      </c>
      <c r="E107" s="70"/>
      <c r="F107" s="78"/>
    </row>
    <row r="108" spans="1:6" ht="37.5">
      <c r="A108" s="57"/>
      <c r="B108" s="59" t="s">
        <v>280</v>
      </c>
      <c r="C108" s="70"/>
      <c r="D108" s="78">
        <f t="shared" si="6"/>
        <v>0</v>
      </c>
      <c r="E108" s="70"/>
      <c r="F108" s="78"/>
    </row>
    <row r="109" spans="1:6" ht="56.25">
      <c r="A109" s="57"/>
      <c r="B109" s="59" t="s">
        <v>281</v>
      </c>
      <c r="C109" s="70"/>
      <c r="D109" s="78">
        <f t="shared" si="6"/>
        <v>0</v>
      </c>
      <c r="E109" s="70"/>
      <c r="F109" s="78"/>
    </row>
    <row r="110" spans="1:6" s="50" customFormat="1">
      <c r="A110" s="136" t="s">
        <v>4</v>
      </c>
      <c r="B110" s="136"/>
      <c r="C110" s="72">
        <f>C111 + C117 + C123 + C126 + C131 + C135 + C143 + C147 + C159 + C181 + C183 + C188 + C193 + C203 + C215 + C233 + C248 + C250 + C259 + C262</f>
        <v>139.041</v>
      </c>
      <c r="D110" s="72">
        <f>D111 + D117 + D123 + D126 + D131 + D135 + D143 + D147 + D159 + D181 + D183 + D188 + D193 + D203 + D215 + D233 + D248 + D250 + D259 + D262</f>
        <v>51420.008200000011</v>
      </c>
      <c r="E110" s="72">
        <f>E111 + E117 + E123 + E126 + E131 + E135 + E143 + E147 + E159 + E181 + E183 + E188 + E193 + E203 + E215 + E233 + E248 + E250 + E259 + E262</f>
        <v>7422</v>
      </c>
      <c r="F110" s="72">
        <v>43998.008200000011</v>
      </c>
    </row>
    <row r="111" spans="1:6" s="54" customFormat="1">
      <c r="A111" s="68"/>
      <c r="B111" s="52" t="s">
        <v>29</v>
      </c>
      <c r="C111" s="53">
        <f>SUM(C112:C116)</f>
        <v>6.2499999999999991</v>
      </c>
      <c r="D111" s="53">
        <f>SUM(D112:D116)</f>
        <v>8300</v>
      </c>
      <c r="E111" s="53">
        <f>SUM(E112:E116)</f>
        <v>4000</v>
      </c>
      <c r="F111" s="53">
        <v>4300</v>
      </c>
    </row>
    <row r="112" spans="1:6" s="76" customFormat="1">
      <c r="A112" s="73"/>
      <c r="B112" s="74" t="s">
        <v>241</v>
      </c>
      <c r="C112" s="75">
        <v>3</v>
      </c>
      <c r="D112" s="75">
        <f t="shared" ref="D112:D122" si="7">E112 + F112</f>
        <v>6000</v>
      </c>
      <c r="E112" s="75">
        <v>4000</v>
      </c>
      <c r="F112" s="75">
        <v>2000</v>
      </c>
    </row>
    <row r="113" spans="1:6" s="76" customFormat="1" ht="37.5">
      <c r="A113" s="73"/>
      <c r="B113" s="74" t="s">
        <v>359</v>
      </c>
      <c r="C113" s="75">
        <v>0.25</v>
      </c>
      <c r="D113" s="75">
        <f t="shared" si="7"/>
        <v>500</v>
      </c>
      <c r="E113" s="75">
        <v>0</v>
      </c>
      <c r="F113" s="75">
        <v>500</v>
      </c>
    </row>
    <row r="114" spans="1:6" s="76" customFormat="1" ht="37.5">
      <c r="A114" s="73"/>
      <c r="B114" s="74" t="s">
        <v>151</v>
      </c>
      <c r="C114" s="75">
        <v>1.6</v>
      </c>
      <c r="D114" s="75">
        <f t="shared" si="7"/>
        <v>1000</v>
      </c>
      <c r="E114" s="75">
        <v>0</v>
      </c>
      <c r="F114" s="75">
        <v>1000</v>
      </c>
    </row>
    <row r="115" spans="1:6" s="76" customFormat="1" ht="37.5">
      <c r="A115" s="73"/>
      <c r="B115" s="74" t="s">
        <v>152</v>
      </c>
      <c r="C115" s="75">
        <v>0.6</v>
      </c>
      <c r="D115" s="75">
        <f t="shared" si="7"/>
        <v>400</v>
      </c>
      <c r="E115" s="75">
        <v>0</v>
      </c>
      <c r="F115" s="75">
        <v>400</v>
      </c>
    </row>
    <row r="116" spans="1:6" s="76" customFormat="1" ht="37.5">
      <c r="A116" s="73"/>
      <c r="B116" s="74" t="s">
        <v>153</v>
      </c>
      <c r="C116" s="75">
        <v>0.8</v>
      </c>
      <c r="D116" s="75">
        <f t="shared" si="7"/>
        <v>400</v>
      </c>
      <c r="E116" s="75">
        <v>0</v>
      </c>
      <c r="F116" s="75">
        <v>400</v>
      </c>
    </row>
    <row r="117" spans="1:6" s="54" customFormat="1">
      <c r="A117" s="68"/>
      <c r="B117" s="52" t="s">
        <v>34</v>
      </c>
      <c r="C117" s="53"/>
      <c r="D117" s="53">
        <f>SUM(D118:D122)</f>
        <v>1000</v>
      </c>
      <c r="E117" s="53">
        <f>SUM(E118:E122)</f>
        <v>0</v>
      </c>
      <c r="F117" s="53">
        <v>1000</v>
      </c>
    </row>
    <row r="118" spans="1:6" s="76" customFormat="1" ht="37.5">
      <c r="A118" s="73"/>
      <c r="B118" s="74" t="s">
        <v>160</v>
      </c>
      <c r="C118" s="75">
        <v>1</v>
      </c>
      <c r="D118" s="75">
        <f t="shared" si="7"/>
        <v>200</v>
      </c>
      <c r="E118" s="75">
        <v>0</v>
      </c>
      <c r="F118" s="75">
        <v>200</v>
      </c>
    </row>
    <row r="119" spans="1:6" s="76" customFormat="1" ht="37.5">
      <c r="A119" s="73"/>
      <c r="B119" s="74" t="s">
        <v>161</v>
      </c>
      <c r="C119" s="75">
        <v>0.2</v>
      </c>
      <c r="D119" s="75">
        <f t="shared" si="7"/>
        <v>200</v>
      </c>
      <c r="E119" s="75">
        <v>0</v>
      </c>
      <c r="F119" s="75">
        <v>200</v>
      </c>
    </row>
    <row r="120" spans="1:6" s="76" customFormat="1" ht="37.5">
      <c r="A120" s="73"/>
      <c r="B120" s="74" t="s">
        <v>162</v>
      </c>
      <c r="C120" s="75">
        <v>1</v>
      </c>
      <c r="D120" s="75">
        <f t="shared" si="7"/>
        <v>200</v>
      </c>
      <c r="E120" s="75">
        <v>0</v>
      </c>
      <c r="F120" s="75">
        <v>200</v>
      </c>
    </row>
    <row r="121" spans="1:6" s="76" customFormat="1" ht="37.5">
      <c r="A121" s="73"/>
      <c r="B121" s="74" t="s">
        <v>360</v>
      </c>
      <c r="C121" s="75">
        <v>1.3</v>
      </c>
      <c r="D121" s="75">
        <f t="shared" si="7"/>
        <v>200</v>
      </c>
      <c r="E121" s="75">
        <v>0</v>
      </c>
      <c r="F121" s="75">
        <v>200</v>
      </c>
    </row>
    <row r="122" spans="1:6" s="76" customFormat="1" ht="37.5">
      <c r="A122" s="73"/>
      <c r="B122" s="74" t="s">
        <v>169</v>
      </c>
      <c r="C122" s="75">
        <v>1.4</v>
      </c>
      <c r="D122" s="75">
        <f t="shared" si="7"/>
        <v>200</v>
      </c>
      <c r="E122" s="75">
        <v>0</v>
      </c>
      <c r="F122" s="75">
        <v>200</v>
      </c>
    </row>
    <row r="123" spans="1:6" s="54" customFormat="1">
      <c r="A123" s="56"/>
      <c r="B123" s="52" t="s">
        <v>13</v>
      </c>
      <c r="C123" s="53">
        <f>SUM(C124:C125)</f>
        <v>0.73499999999999999</v>
      </c>
      <c r="D123" s="53">
        <f>SUM(D124:D125)</f>
        <v>1500</v>
      </c>
      <c r="E123" s="53">
        <f>SUM(E124:E125)</f>
        <v>1000</v>
      </c>
      <c r="F123" s="53">
        <v>500</v>
      </c>
    </row>
    <row r="124" spans="1:6" ht="56.25">
      <c r="A124" s="59"/>
      <c r="B124" s="55" t="s">
        <v>282</v>
      </c>
      <c r="C124" s="78">
        <v>0.41499999999999998</v>
      </c>
      <c r="D124" s="78">
        <f>E124 + F124</f>
        <v>500</v>
      </c>
      <c r="E124" s="78">
        <v>0</v>
      </c>
      <c r="F124" s="78">
        <v>500</v>
      </c>
    </row>
    <row r="125" spans="1:6" ht="56.25">
      <c r="A125" s="59"/>
      <c r="B125" s="55" t="s">
        <v>283</v>
      </c>
      <c r="C125" s="78">
        <v>0.32</v>
      </c>
      <c r="D125" s="78">
        <f>E125 + F125</f>
        <v>1000</v>
      </c>
      <c r="E125" s="78">
        <v>1000</v>
      </c>
      <c r="F125" s="78">
        <v>0</v>
      </c>
    </row>
    <row r="126" spans="1:6" s="54" customFormat="1">
      <c r="A126" s="56"/>
      <c r="B126" s="52" t="s">
        <v>15</v>
      </c>
      <c r="C126" s="53">
        <f>SUM(C127:C130)</f>
        <v>1.8360000000000001</v>
      </c>
      <c r="D126" s="53">
        <f>SUM(D127:D130)</f>
        <v>1600</v>
      </c>
      <c r="E126" s="53">
        <f>SUM(E127:E130)</f>
        <v>400</v>
      </c>
      <c r="F126" s="53">
        <v>1200</v>
      </c>
    </row>
    <row r="127" spans="1:6" ht="37.5">
      <c r="A127" s="59"/>
      <c r="B127" s="55" t="s">
        <v>170</v>
      </c>
      <c r="C127" s="78">
        <v>0.61</v>
      </c>
      <c r="D127" s="78">
        <f>E127 + F127</f>
        <v>500</v>
      </c>
      <c r="E127" s="78">
        <v>0</v>
      </c>
      <c r="F127" s="78">
        <v>500</v>
      </c>
    </row>
    <row r="128" spans="1:6" ht="37.5">
      <c r="A128" s="59"/>
      <c r="B128" s="55" t="s">
        <v>284</v>
      </c>
      <c r="C128" s="78"/>
      <c r="D128" s="78">
        <f>E128 + F128</f>
        <v>400</v>
      </c>
      <c r="E128" s="78">
        <v>400</v>
      </c>
      <c r="F128" s="78">
        <v>0</v>
      </c>
    </row>
    <row r="129" spans="1:6" ht="37.5">
      <c r="A129" s="59"/>
      <c r="B129" s="55" t="s">
        <v>171</v>
      </c>
      <c r="C129" s="78">
        <v>0.79200000000000004</v>
      </c>
      <c r="D129" s="78">
        <f>E129 + F129</f>
        <v>400</v>
      </c>
      <c r="E129" s="78">
        <v>0</v>
      </c>
      <c r="F129" s="78">
        <v>400</v>
      </c>
    </row>
    <row r="130" spans="1:6" ht="37.5">
      <c r="A130" s="59"/>
      <c r="B130" s="55" t="s">
        <v>172</v>
      </c>
      <c r="C130" s="78">
        <v>0.434</v>
      </c>
      <c r="D130" s="78">
        <f>E130 + F130</f>
        <v>300</v>
      </c>
      <c r="E130" s="78">
        <v>0</v>
      </c>
      <c r="F130" s="78">
        <v>300</v>
      </c>
    </row>
    <row r="131" spans="1:6" s="54" customFormat="1">
      <c r="A131" s="56"/>
      <c r="B131" s="52" t="s">
        <v>17</v>
      </c>
      <c r="C131" s="53">
        <f>SUM(C132:C134)</f>
        <v>1.85</v>
      </c>
      <c r="D131" s="53">
        <f>SUM(D132:D134)</f>
        <v>850</v>
      </c>
      <c r="E131" s="53">
        <f>SUM(E132:E134)</f>
        <v>0</v>
      </c>
      <c r="F131" s="53">
        <v>850</v>
      </c>
    </row>
    <row r="132" spans="1:6" ht="37.5">
      <c r="A132" s="59"/>
      <c r="B132" s="55" t="s">
        <v>173</v>
      </c>
      <c r="C132" s="78">
        <v>0.95</v>
      </c>
      <c r="D132" s="78">
        <f>E132 + F132</f>
        <v>500</v>
      </c>
      <c r="E132" s="78">
        <v>0</v>
      </c>
      <c r="F132" s="78">
        <v>500</v>
      </c>
    </row>
    <row r="133" spans="1:6" ht="37.5">
      <c r="A133" s="59"/>
      <c r="B133" s="55" t="s">
        <v>374</v>
      </c>
      <c r="C133" s="78">
        <v>0.5</v>
      </c>
      <c r="D133" s="78">
        <f>E133 + F133</f>
        <v>200</v>
      </c>
      <c r="E133" s="78">
        <v>0</v>
      </c>
      <c r="F133" s="78">
        <v>200</v>
      </c>
    </row>
    <row r="134" spans="1:6" ht="37.5">
      <c r="A134" s="59"/>
      <c r="B134" s="55" t="s">
        <v>375</v>
      </c>
      <c r="C134" s="78">
        <v>0.4</v>
      </c>
      <c r="D134" s="78">
        <f>E134 + F134</f>
        <v>150</v>
      </c>
      <c r="E134" s="78">
        <v>0</v>
      </c>
      <c r="F134" s="78">
        <v>150</v>
      </c>
    </row>
    <row r="135" spans="1:6" s="54" customFormat="1">
      <c r="A135" s="56"/>
      <c r="B135" s="52" t="s">
        <v>18</v>
      </c>
      <c r="C135" s="53">
        <f>SUM(C136:C142)</f>
        <v>4.5380000000000003</v>
      </c>
      <c r="D135" s="53">
        <f>SUM(D136:D142)</f>
        <v>3722.2820000000002</v>
      </c>
      <c r="E135" s="53">
        <f>SUM(E136:E142)</f>
        <v>0</v>
      </c>
      <c r="F135" s="53">
        <v>3722.2820000000002</v>
      </c>
    </row>
    <row r="136" spans="1:6" ht="37.5">
      <c r="A136" s="59"/>
      <c r="B136" s="55" t="s">
        <v>285</v>
      </c>
      <c r="C136" s="78">
        <v>1.25</v>
      </c>
      <c r="D136" s="78">
        <f t="shared" ref="D136:D142" si="8">E136 + F136</f>
        <v>125</v>
      </c>
      <c r="E136" s="78">
        <v>0</v>
      </c>
      <c r="F136" s="78">
        <v>125</v>
      </c>
    </row>
    <row r="137" spans="1:6" ht="37.5">
      <c r="A137" s="59"/>
      <c r="B137" s="55" t="s">
        <v>286</v>
      </c>
      <c r="C137" s="78">
        <v>0.52500000000000002</v>
      </c>
      <c r="D137" s="78">
        <f t="shared" si="8"/>
        <v>50</v>
      </c>
      <c r="E137" s="78">
        <v>0</v>
      </c>
      <c r="F137" s="78">
        <v>50</v>
      </c>
    </row>
    <row r="138" spans="1:6" ht="37.5">
      <c r="A138" s="59"/>
      <c r="B138" s="55" t="s">
        <v>287</v>
      </c>
      <c r="C138" s="78">
        <v>0.5</v>
      </c>
      <c r="D138" s="78">
        <f t="shared" si="8"/>
        <v>55</v>
      </c>
      <c r="E138" s="78">
        <v>0</v>
      </c>
      <c r="F138" s="78">
        <v>55</v>
      </c>
    </row>
    <row r="139" spans="1:6" ht="37.5">
      <c r="A139" s="59"/>
      <c r="B139" s="55" t="s">
        <v>176</v>
      </c>
      <c r="C139" s="78">
        <v>1.05</v>
      </c>
      <c r="D139" s="78">
        <f t="shared" si="8"/>
        <v>105</v>
      </c>
      <c r="E139" s="78">
        <v>0</v>
      </c>
      <c r="F139" s="78">
        <v>105</v>
      </c>
    </row>
    <row r="140" spans="1:6">
      <c r="A140" s="59"/>
      <c r="B140" s="55" t="s">
        <v>39</v>
      </c>
      <c r="C140" s="78">
        <v>0.375</v>
      </c>
      <c r="D140" s="78">
        <f t="shared" si="8"/>
        <v>930.90700000000004</v>
      </c>
      <c r="E140" s="78">
        <v>0</v>
      </c>
      <c r="F140" s="78">
        <v>930.90700000000004</v>
      </c>
    </row>
    <row r="141" spans="1:6" ht="37.5">
      <c r="A141" s="59"/>
      <c r="B141" s="55" t="s">
        <v>40</v>
      </c>
      <c r="C141" s="78">
        <v>0.29399999999999998</v>
      </c>
      <c r="D141" s="78">
        <f t="shared" si="8"/>
        <v>960</v>
      </c>
      <c r="E141" s="78">
        <v>0</v>
      </c>
      <c r="F141" s="78">
        <v>960</v>
      </c>
    </row>
    <row r="142" spans="1:6">
      <c r="A142" s="59"/>
      <c r="B142" s="55" t="s">
        <v>41</v>
      </c>
      <c r="C142" s="78">
        <v>0.54400000000000004</v>
      </c>
      <c r="D142" s="78">
        <f t="shared" si="8"/>
        <v>1496.375</v>
      </c>
      <c r="E142" s="78">
        <v>0</v>
      </c>
      <c r="F142" s="78">
        <v>1496.375</v>
      </c>
    </row>
    <row r="143" spans="1:6" s="54" customFormat="1">
      <c r="A143" s="56"/>
      <c r="B143" s="52" t="s">
        <v>19</v>
      </c>
      <c r="C143" s="53">
        <f>SUM(C144:C146)</f>
        <v>1.33</v>
      </c>
      <c r="D143" s="53">
        <f>SUM(D144:D146)</f>
        <v>1500</v>
      </c>
      <c r="E143" s="53">
        <f>SUM(E144:E146)</f>
        <v>0</v>
      </c>
      <c r="F143" s="53">
        <v>1500</v>
      </c>
    </row>
    <row r="144" spans="1:6" ht="56.25">
      <c r="A144" s="59"/>
      <c r="B144" s="55" t="s">
        <v>288</v>
      </c>
      <c r="C144" s="78">
        <v>0.53</v>
      </c>
      <c r="D144" s="78">
        <f>E144 + F144</f>
        <v>500</v>
      </c>
      <c r="E144" s="78">
        <v>0</v>
      </c>
      <c r="F144" s="78">
        <v>500</v>
      </c>
    </row>
    <row r="145" spans="1:6" ht="37.5">
      <c r="A145" s="59"/>
      <c r="B145" s="55" t="s">
        <v>380</v>
      </c>
      <c r="C145" s="78">
        <v>0.38</v>
      </c>
      <c r="D145" s="78">
        <f>E145 + F145</f>
        <v>500</v>
      </c>
      <c r="E145" s="78">
        <v>0</v>
      </c>
      <c r="F145" s="78">
        <v>500</v>
      </c>
    </row>
    <row r="146" spans="1:6" ht="37.5">
      <c r="A146" s="59"/>
      <c r="B146" s="55" t="s">
        <v>381</v>
      </c>
      <c r="C146" s="78">
        <v>0.42</v>
      </c>
      <c r="D146" s="78">
        <f>E146 + F146</f>
        <v>500</v>
      </c>
      <c r="E146" s="78">
        <v>0</v>
      </c>
      <c r="F146" s="78">
        <v>500</v>
      </c>
    </row>
    <row r="147" spans="1:6" s="54" customFormat="1">
      <c r="A147" s="56"/>
      <c r="B147" s="52" t="s">
        <v>20</v>
      </c>
      <c r="C147" s="53">
        <f>SUM(C148:C158)</f>
        <v>11.449</v>
      </c>
      <c r="D147" s="53">
        <f>SUM(D148:D158)</f>
        <v>5308</v>
      </c>
      <c r="E147" s="53">
        <f>SUM(E148:E158)</f>
        <v>0</v>
      </c>
      <c r="F147" s="53">
        <v>5308</v>
      </c>
    </row>
    <row r="148" spans="1:6" ht="56.25">
      <c r="A148" s="59"/>
      <c r="B148" s="55" t="s">
        <v>382</v>
      </c>
      <c r="C148" s="78">
        <v>0.223</v>
      </c>
      <c r="D148" s="78">
        <f t="shared" ref="D148:D158" si="9">E148 + F148</f>
        <v>300</v>
      </c>
      <c r="E148" s="78">
        <v>0</v>
      </c>
      <c r="F148" s="78">
        <v>300</v>
      </c>
    </row>
    <row r="149" spans="1:6" ht="56.25">
      <c r="A149" s="59"/>
      <c r="B149" s="55" t="s">
        <v>57</v>
      </c>
      <c r="C149" s="78">
        <v>0.65</v>
      </c>
      <c r="D149" s="78">
        <f t="shared" si="9"/>
        <v>800</v>
      </c>
      <c r="E149" s="78">
        <v>0</v>
      </c>
      <c r="F149" s="78">
        <v>800</v>
      </c>
    </row>
    <row r="150" spans="1:6" ht="37.5">
      <c r="A150" s="59"/>
      <c r="B150" s="55" t="s">
        <v>376</v>
      </c>
      <c r="C150" s="78">
        <v>0.92800000000000005</v>
      </c>
      <c r="D150" s="78">
        <f t="shared" si="9"/>
        <v>600</v>
      </c>
      <c r="E150" s="78">
        <v>0</v>
      </c>
      <c r="F150" s="78">
        <v>600</v>
      </c>
    </row>
    <row r="151" spans="1:6" ht="37.5">
      <c r="A151" s="59"/>
      <c r="B151" s="55" t="s">
        <v>177</v>
      </c>
      <c r="C151" s="78">
        <v>2.5</v>
      </c>
      <c r="D151" s="78">
        <f t="shared" si="9"/>
        <v>700</v>
      </c>
      <c r="E151" s="78">
        <v>0</v>
      </c>
      <c r="F151" s="78">
        <v>700</v>
      </c>
    </row>
    <row r="152" spans="1:6" ht="37.5">
      <c r="A152" s="59"/>
      <c r="B152" s="55" t="s">
        <v>165</v>
      </c>
      <c r="C152" s="78">
        <v>0.8</v>
      </c>
      <c r="D152" s="78">
        <f t="shared" si="9"/>
        <v>300</v>
      </c>
      <c r="E152" s="78">
        <v>0</v>
      </c>
      <c r="F152" s="78">
        <v>300</v>
      </c>
    </row>
    <row r="153" spans="1:6" ht="56.25">
      <c r="A153" s="59"/>
      <c r="B153" s="55" t="s">
        <v>178</v>
      </c>
      <c r="C153" s="78">
        <v>1.171</v>
      </c>
      <c r="D153" s="78">
        <f t="shared" si="9"/>
        <v>800</v>
      </c>
      <c r="E153" s="78">
        <v>0</v>
      </c>
      <c r="F153" s="78">
        <v>800</v>
      </c>
    </row>
    <row r="154" spans="1:6" ht="37.5">
      <c r="A154" s="59"/>
      <c r="B154" s="55" t="s">
        <v>377</v>
      </c>
      <c r="C154" s="78">
        <v>0.27700000000000002</v>
      </c>
      <c r="D154" s="78">
        <f t="shared" si="9"/>
        <v>199</v>
      </c>
      <c r="E154" s="78">
        <v>0</v>
      </c>
      <c r="F154" s="78">
        <v>199</v>
      </c>
    </row>
    <row r="155" spans="1:6" ht="37.5">
      <c r="A155" s="59"/>
      <c r="B155" s="55" t="s">
        <v>154</v>
      </c>
      <c r="C155" s="78">
        <v>2</v>
      </c>
      <c r="D155" s="78">
        <f t="shared" si="9"/>
        <v>880</v>
      </c>
      <c r="E155" s="78">
        <v>0</v>
      </c>
      <c r="F155" s="78">
        <v>880</v>
      </c>
    </row>
    <row r="156" spans="1:6" ht="37.5">
      <c r="A156" s="59"/>
      <c r="B156" s="55" t="s">
        <v>155</v>
      </c>
      <c r="C156" s="78">
        <v>1.3</v>
      </c>
      <c r="D156" s="78">
        <f t="shared" si="9"/>
        <v>429</v>
      </c>
      <c r="E156" s="78">
        <v>0</v>
      </c>
      <c r="F156" s="78">
        <v>429</v>
      </c>
    </row>
    <row r="157" spans="1:6" ht="37.5">
      <c r="A157" s="59"/>
      <c r="B157" s="55" t="s">
        <v>156</v>
      </c>
      <c r="C157" s="78">
        <v>0.75</v>
      </c>
      <c r="D157" s="78">
        <f t="shared" si="9"/>
        <v>140</v>
      </c>
      <c r="E157" s="78">
        <v>0</v>
      </c>
      <c r="F157" s="78">
        <v>140</v>
      </c>
    </row>
    <row r="158" spans="1:6" ht="37.5">
      <c r="A158" s="59"/>
      <c r="B158" s="55" t="s">
        <v>59</v>
      </c>
      <c r="C158" s="78">
        <v>0.85</v>
      </c>
      <c r="D158" s="78">
        <f t="shared" si="9"/>
        <v>160</v>
      </c>
      <c r="E158" s="78">
        <v>0</v>
      </c>
      <c r="F158" s="78">
        <v>160</v>
      </c>
    </row>
    <row r="159" spans="1:6" s="54" customFormat="1">
      <c r="A159" s="56"/>
      <c r="B159" s="52" t="s">
        <v>21</v>
      </c>
      <c r="C159" s="53">
        <f>SUM(C160:C180)</f>
        <v>7.3400000000000016</v>
      </c>
      <c r="D159" s="53">
        <f>SUM(D160:D180)</f>
        <v>3690.9430000000002</v>
      </c>
      <c r="E159" s="53">
        <f>SUM(E160:E180)</f>
        <v>0</v>
      </c>
      <c r="F159" s="53">
        <v>3690.9430000000002</v>
      </c>
    </row>
    <row r="160" spans="1:6" ht="37.5">
      <c r="A160" s="59"/>
      <c r="B160" s="55" t="s">
        <v>180</v>
      </c>
      <c r="C160" s="78">
        <v>0.35</v>
      </c>
      <c r="D160" s="78">
        <f t="shared" ref="D160:D180" si="10">E160 + F160</f>
        <v>90</v>
      </c>
      <c r="E160" s="78">
        <v>0</v>
      </c>
      <c r="F160" s="78">
        <v>90</v>
      </c>
    </row>
    <row r="161" spans="1:6" ht="37.5">
      <c r="A161" s="59"/>
      <c r="B161" s="55" t="s">
        <v>181</v>
      </c>
      <c r="C161" s="78">
        <v>0.47</v>
      </c>
      <c r="D161" s="78">
        <f t="shared" si="10"/>
        <v>199.9</v>
      </c>
      <c r="E161" s="78">
        <v>0</v>
      </c>
      <c r="F161" s="78">
        <v>199.9</v>
      </c>
    </row>
    <row r="162" spans="1:6" ht="37.5">
      <c r="A162" s="59"/>
      <c r="B162" s="55" t="s">
        <v>182</v>
      </c>
      <c r="C162" s="78">
        <v>0.47</v>
      </c>
      <c r="D162" s="78">
        <f t="shared" si="10"/>
        <v>199.8</v>
      </c>
      <c r="E162" s="78">
        <v>0</v>
      </c>
      <c r="F162" s="78">
        <v>199.8</v>
      </c>
    </row>
    <row r="163" spans="1:6" ht="37.5">
      <c r="A163" s="59"/>
      <c r="B163" s="55" t="s">
        <v>183</v>
      </c>
      <c r="C163" s="78">
        <v>0.2</v>
      </c>
      <c r="D163" s="78">
        <f t="shared" si="10"/>
        <v>90</v>
      </c>
      <c r="E163" s="78">
        <v>0</v>
      </c>
      <c r="F163" s="78">
        <v>90</v>
      </c>
    </row>
    <row r="164" spans="1:6" ht="37.5">
      <c r="A164" s="59"/>
      <c r="B164" s="55" t="s">
        <v>184</v>
      </c>
      <c r="C164" s="78">
        <v>0.2</v>
      </c>
      <c r="D164" s="78">
        <f t="shared" si="10"/>
        <v>90</v>
      </c>
      <c r="E164" s="78">
        <v>0</v>
      </c>
      <c r="F164" s="78">
        <v>90</v>
      </c>
    </row>
    <row r="165" spans="1:6" ht="37.5">
      <c r="A165" s="59"/>
      <c r="B165" s="55" t="s">
        <v>185</v>
      </c>
      <c r="C165" s="78">
        <v>0.35</v>
      </c>
      <c r="D165" s="78">
        <f t="shared" si="10"/>
        <v>120</v>
      </c>
      <c r="E165" s="78">
        <v>0</v>
      </c>
      <c r="F165" s="78">
        <v>120</v>
      </c>
    </row>
    <row r="166" spans="1:6" ht="37.5">
      <c r="A166" s="59"/>
      <c r="B166" s="55" t="s">
        <v>186</v>
      </c>
      <c r="C166" s="78">
        <v>0.2</v>
      </c>
      <c r="D166" s="78">
        <f t="shared" si="10"/>
        <v>105</v>
      </c>
      <c r="E166" s="78">
        <v>0</v>
      </c>
      <c r="F166" s="78">
        <v>105</v>
      </c>
    </row>
    <row r="167" spans="1:6" ht="37.5">
      <c r="A167" s="59"/>
      <c r="B167" s="55" t="s">
        <v>187</v>
      </c>
      <c r="C167" s="78">
        <v>0.35</v>
      </c>
      <c r="D167" s="78">
        <f t="shared" si="10"/>
        <v>50</v>
      </c>
      <c r="E167" s="78">
        <v>0</v>
      </c>
      <c r="F167" s="78">
        <v>50</v>
      </c>
    </row>
    <row r="168" spans="1:6" ht="37.5">
      <c r="A168" s="59"/>
      <c r="B168" s="55" t="s">
        <v>188</v>
      </c>
      <c r="C168" s="78">
        <v>0.55000000000000004</v>
      </c>
      <c r="D168" s="78">
        <f t="shared" si="10"/>
        <v>199.5</v>
      </c>
      <c r="E168" s="78">
        <v>0</v>
      </c>
      <c r="F168" s="78">
        <v>199.5</v>
      </c>
    </row>
    <row r="169" spans="1:6" ht="37.5">
      <c r="A169" s="59"/>
      <c r="B169" s="55" t="s">
        <v>189</v>
      </c>
      <c r="C169" s="78">
        <v>0.12</v>
      </c>
      <c r="D169" s="78">
        <f t="shared" si="10"/>
        <v>48</v>
      </c>
      <c r="E169" s="78">
        <v>0</v>
      </c>
      <c r="F169" s="78">
        <v>48</v>
      </c>
    </row>
    <row r="170" spans="1:6" ht="37.5">
      <c r="A170" s="59"/>
      <c r="B170" s="55" t="s">
        <v>190</v>
      </c>
      <c r="C170" s="78">
        <v>0.28999999999999998</v>
      </c>
      <c r="D170" s="78">
        <f t="shared" si="10"/>
        <v>149.9</v>
      </c>
      <c r="E170" s="78">
        <v>0</v>
      </c>
      <c r="F170" s="78">
        <v>149.9</v>
      </c>
    </row>
    <row r="171" spans="1:6" ht="37.5">
      <c r="A171" s="59"/>
      <c r="B171" s="55" t="s">
        <v>191</v>
      </c>
      <c r="C171" s="78">
        <v>0.24</v>
      </c>
      <c r="D171" s="78">
        <f t="shared" si="10"/>
        <v>99.9</v>
      </c>
      <c r="E171" s="78">
        <v>0</v>
      </c>
      <c r="F171" s="78">
        <v>99.9</v>
      </c>
    </row>
    <row r="172" spans="1:6" ht="37.5">
      <c r="A172" s="59"/>
      <c r="B172" s="55" t="s">
        <v>192</v>
      </c>
      <c r="C172" s="78">
        <v>0.45</v>
      </c>
      <c r="D172" s="78">
        <f t="shared" si="10"/>
        <v>199.9</v>
      </c>
      <c r="E172" s="78">
        <v>0</v>
      </c>
      <c r="F172" s="78">
        <v>199.9</v>
      </c>
    </row>
    <row r="173" spans="1:6" ht="37.5">
      <c r="A173" s="59"/>
      <c r="B173" s="55" t="s">
        <v>193</v>
      </c>
      <c r="C173" s="78">
        <v>0.43</v>
      </c>
      <c r="D173" s="78">
        <f t="shared" si="10"/>
        <v>199.8</v>
      </c>
      <c r="E173" s="78">
        <v>0</v>
      </c>
      <c r="F173" s="78">
        <v>199.8</v>
      </c>
    </row>
    <row r="174" spans="1:6" ht="37.5">
      <c r="A174" s="59"/>
      <c r="B174" s="55" t="s">
        <v>194</v>
      </c>
      <c r="C174" s="78">
        <v>0.25</v>
      </c>
      <c r="D174" s="78">
        <f t="shared" si="10"/>
        <v>99.756</v>
      </c>
      <c r="E174" s="78">
        <v>0</v>
      </c>
      <c r="F174" s="78">
        <v>99.756</v>
      </c>
    </row>
    <row r="175" spans="1:6" ht="37.5">
      <c r="A175" s="59"/>
      <c r="B175" s="55" t="s">
        <v>195</v>
      </c>
      <c r="C175" s="78">
        <v>0.5</v>
      </c>
      <c r="D175" s="78">
        <f t="shared" si="10"/>
        <v>199.98599999999999</v>
      </c>
      <c r="E175" s="78">
        <v>0</v>
      </c>
      <c r="F175" s="78">
        <v>199.98599999999999</v>
      </c>
    </row>
    <row r="176" spans="1:6" ht="37.5">
      <c r="A176" s="59"/>
      <c r="B176" s="55" t="s">
        <v>196</v>
      </c>
      <c r="C176" s="78">
        <v>0.25</v>
      </c>
      <c r="D176" s="78">
        <f t="shared" si="10"/>
        <v>95.004000000000005</v>
      </c>
      <c r="E176" s="78">
        <v>0</v>
      </c>
      <c r="F176" s="78">
        <v>95.004000000000005</v>
      </c>
    </row>
    <row r="177" spans="1:6" ht="37.5">
      <c r="A177" s="59"/>
      <c r="B177" s="55" t="s">
        <v>197</v>
      </c>
      <c r="C177" s="78">
        <v>0.4</v>
      </c>
      <c r="D177" s="78">
        <f t="shared" si="10"/>
        <v>171.006</v>
      </c>
      <c r="E177" s="78">
        <v>0</v>
      </c>
      <c r="F177" s="78">
        <v>171.006</v>
      </c>
    </row>
    <row r="178" spans="1:6">
      <c r="A178" s="59"/>
      <c r="B178" s="55" t="s">
        <v>210</v>
      </c>
      <c r="C178" s="78">
        <v>0.32</v>
      </c>
      <c r="D178" s="78">
        <f t="shared" si="10"/>
        <v>307.16800000000001</v>
      </c>
      <c r="E178" s="78">
        <v>0</v>
      </c>
      <c r="F178" s="78">
        <v>307.16800000000001</v>
      </c>
    </row>
    <row r="179" spans="1:6">
      <c r="A179" s="59"/>
      <c r="B179" s="55" t="s">
        <v>211</v>
      </c>
      <c r="C179" s="78">
        <v>0.25</v>
      </c>
      <c r="D179" s="78">
        <f t="shared" si="10"/>
        <v>225.63900000000001</v>
      </c>
      <c r="E179" s="78">
        <v>0</v>
      </c>
      <c r="F179" s="78">
        <v>225.63900000000001</v>
      </c>
    </row>
    <row r="180" spans="1:6">
      <c r="A180" s="59"/>
      <c r="B180" s="55" t="s">
        <v>212</v>
      </c>
      <c r="C180" s="78">
        <v>0.7</v>
      </c>
      <c r="D180" s="78">
        <f t="shared" si="10"/>
        <v>750.68399999999997</v>
      </c>
      <c r="E180" s="78">
        <v>0</v>
      </c>
      <c r="F180" s="78">
        <v>750.68399999999997</v>
      </c>
    </row>
    <row r="181" spans="1:6" s="54" customFormat="1">
      <c r="A181" s="56"/>
      <c r="B181" s="52" t="s">
        <v>22</v>
      </c>
      <c r="C181" s="53">
        <f>C182</f>
        <v>0.27</v>
      </c>
      <c r="D181" s="53">
        <f>SUM(D182)</f>
        <v>297</v>
      </c>
      <c r="E181" s="53">
        <f>SUM(E182)</f>
        <v>297</v>
      </c>
      <c r="F181" s="53">
        <v>0</v>
      </c>
    </row>
    <row r="182" spans="1:6" s="76" customFormat="1" ht="37.5">
      <c r="A182" s="77"/>
      <c r="B182" s="74" t="s">
        <v>289</v>
      </c>
      <c r="C182" s="75">
        <v>0.27</v>
      </c>
      <c r="D182" s="78">
        <f>E182 + F182</f>
        <v>297</v>
      </c>
      <c r="E182" s="75">
        <v>297</v>
      </c>
      <c r="F182" s="78">
        <v>0</v>
      </c>
    </row>
    <row r="183" spans="1:6" s="54" customFormat="1">
      <c r="A183" s="56"/>
      <c r="B183" s="52" t="s">
        <v>23</v>
      </c>
      <c r="C183" s="53">
        <f>SUM(C184:C187)</f>
        <v>3.5</v>
      </c>
      <c r="D183" s="53">
        <f>SUM(D184:D187)</f>
        <v>1300</v>
      </c>
      <c r="E183" s="53">
        <f>SUM(E184:E187)</f>
        <v>500</v>
      </c>
      <c r="F183" s="53">
        <v>800</v>
      </c>
    </row>
    <row r="184" spans="1:6" s="76" customFormat="1" ht="37.5">
      <c r="A184" s="77"/>
      <c r="B184" s="74" t="s">
        <v>118</v>
      </c>
      <c r="C184" s="75">
        <v>1.6</v>
      </c>
      <c r="D184" s="78">
        <f>E184 + F184</f>
        <v>500</v>
      </c>
      <c r="E184" s="75">
        <v>500</v>
      </c>
      <c r="F184" s="78">
        <v>0</v>
      </c>
    </row>
    <row r="185" spans="1:6" s="76" customFormat="1" ht="37.5">
      <c r="A185" s="77"/>
      <c r="B185" s="74" t="s">
        <v>316</v>
      </c>
      <c r="C185" s="75">
        <v>0.9</v>
      </c>
      <c r="D185" s="78">
        <f>E185 + F185</f>
        <v>300</v>
      </c>
      <c r="E185" s="75">
        <v>0</v>
      </c>
      <c r="F185" s="78">
        <v>300</v>
      </c>
    </row>
    <row r="186" spans="1:6" s="76" customFormat="1" ht="37.5">
      <c r="A186" s="77"/>
      <c r="B186" s="74" t="s">
        <v>383</v>
      </c>
      <c r="C186" s="75">
        <v>0.35</v>
      </c>
      <c r="D186" s="78">
        <f>E186 + F186</f>
        <v>200</v>
      </c>
      <c r="E186" s="75">
        <v>0</v>
      </c>
      <c r="F186" s="78">
        <v>200</v>
      </c>
    </row>
    <row r="187" spans="1:6" s="76" customFormat="1">
      <c r="A187" s="77"/>
      <c r="B187" s="74" t="s">
        <v>384</v>
      </c>
      <c r="C187" s="75">
        <v>0.65</v>
      </c>
      <c r="D187" s="78">
        <f>E187 + F187</f>
        <v>300</v>
      </c>
      <c r="E187" s="75">
        <v>0</v>
      </c>
      <c r="F187" s="78">
        <v>300</v>
      </c>
    </row>
    <row r="188" spans="1:6" s="54" customFormat="1">
      <c r="A188" s="56"/>
      <c r="B188" s="52" t="s">
        <v>24</v>
      </c>
      <c r="C188" s="53">
        <f>SUM(C189:C192)</f>
        <v>3.8550000000000004</v>
      </c>
      <c r="D188" s="53">
        <f>SUM(D189:D192)</f>
        <v>1500</v>
      </c>
      <c r="E188" s="53">
        <f>SUM(E189:E192)</f>
        <v>0</v>
      </c>
      <c r="F188" s="53">
        <v>1500</v>
      </c>
    </row>
    <row r="189" spans="1:6" ht="56.25">
      <c r="A189" s="59"/>
      <c r="B189" s="55" t="s">
        <v>290</v>
      </c>
      <c r="C189" s="78">
        <v>0.87</v>
      </c>
      <c r="D189" s="78">
        <f>E189 + F189</f>
        <v>500</v>
      </c>
      <c r="E189" s="78">
        <v>0</v>
      </c>
      <c r="F189" s="78">
        <v>500</v>
      </c>
    </row>
    <row r="190" spans="1:6" ht="37.5">
      <c r="A190" s="59"/>
      <c r="B190" s="55" t="s">
        <v>378</v>
      </c>
      <c r="C190" s="78">
        <v>1.1299999999999999</v>
      </c>
      <c r="D190" s="78">
        <f>E190 + F190</f>
        <v>500</v>
      </c>
      <c r="E190" s="78">
        <v>0</v>
      </c>
      <c r="F190" s="78">
        <v>500</v>
      </c>
    </row>
    <row r="191" spans="1:6" ht="56.25">
      <c r="A191" s="59"/>
      <c r="B191" s="55" t="s">
        <v>385</v>
      </c>
      <c r="C191" s="78">
        <v>1.36</v>
      </c>
      <c r="D191" s="78">
        <f>E191 + F191</f>
        <v>100</v>
      </c>
      <c r="E191" s="78">
        <v>0</v>
      </c>
      <c r="F191" s="78">
        <v>100</v>
      </c>
    </row>
    <row r="192" spans="1:6" ht="56.25">
      <c r="A192" s="59"/>
      <c r="B192" s="55" t="s">
        <v>386</v>
      </c>
      <c r="C192" s="78">
        <v>0.495</v>
      </c>
      <c r="D192" s="78">
        <f>E192 + F192</f>
        <v>400</v>
      </c>
      <c r="E192" s="78">
        <v>0</v>
      </c>
      <c r="F192" s="78">
        <v>400</v>
      </c>
    </row>
    <row r="193" spans="1:6" s="54" customFormat="1">
      <c r="A193" s="56"/>
      <c r="B193" s="52" t="s">
        <v>25</v>
      </c>
      <c r="C193" s="53">
        <f>SUM(C194:C202)</f>
        <v>23.63</v>
      </c>
      <c r="D193" s="53">
        <f>SUM(D194:D202)</f>
        <v>3353.5</v>
      </c>
      <c r="E193" s="53">
        <f>SUM(E194:E202)</f>
        <v>0</v>
      </c>
      <c r="F193" s="53">
        <v>3353.5</v>
      </c>
    </row>
    <row r="194" spans="1:6" ht="37.5">
      <c r="A194" s="59"/>
      <c r="B194" s="55" t="s">
        <v>293</v>
      </c>
      <c r="C194" s="78">
        <v>1.2</v>
      </c>
      <c r="D194" s="78">
        <f t="shared" ref="D194:D202" si="11">E194 + F194</f>
        <v>400</v>
      </c>
      <c r="E194" s="78">
        <v>0</v>
      </c>
      <c r="F194" s="78">
        <v>400</v>
      </c>
    </row>
    <row r="195" spans="1:6" ht="37.5">
      <c r="A195" s="59"/>
      <c r="B195" s="55" t="s">
        <v>294</v>
      </c>
      <c r="C195" s="78">
        <v>0.8</v>
      </c>
      <c r="D195" s="78">
        <f t="shared" si="11"/>
        <v>400</v>
      </c>
      <c r="E195" s="78">
        <v>0</v>
      </c>
      <c r="F195" s="78">
        <v>400</v>
      </c>
    </row>
    <row r="196" spans="1:6" ht="37.5">
      <c r="A196" s="59"/>
      <c r="B196" s="55" t="s">
        <v>295</v>
      </c>
      <c r="C196" s="78">
        <v>0.6</v>
      </c>
      <c r="D196" s="78">
        <f t="shared" si="11"/>
        <v>400</v>
      </c>
      <c r="E196" s="78">
        <v>0</v>
      </c>
      <c r="F196" s="78">
        <v>400</v>
      </c>
    </row>
    <row r="197" spans="1:6" ht="37.5">
      <c r="A197" s="59"/>
      <c r="B197" s="55" t="s">
        <v>90</v>
      </c>
      <c r="C197" s="78">
        <v>0.8</v>
      </c>
      <c r="D197" s="78">
        <f t="shared" si="11"/>
        <v>500</v>
      </c>
      <c r="E197" s="78">
        <v>0</v>
      </c>
      <c r="F197" s="78">
        <v>500</v>
      </c>
    </row>
    <row r="198" spans="1:6" ht="37.5">
      <c r="A198" s="59"/>
      <c r="B198" s="55" t="s">
        <v>79</v>
      </c>
      <c r="C198" s="78">
        <v>10.5</v>
      </c>
      <c r="D198" s="78">
        <f t="shared" si="11"/>
        <v>400</v>
      </c>
      <c r="E198" s="78">
        <v>0</v>
      </c>
      <c r="F198" s="78">
        <v>400</v>
      </c>
    </row>
    <row r="199" spans="1:6" ht="37.5">
      <c r="A199" s="59"/>
      <c r="B199" s="55" t="s">
        <v>81</v>
      </c>
      <c r="C199" s="78">
        <v>4</v>
      </c>
      <c r="D199" s="78">
        <f t="shared" si="11"/>
        <v>150</v>
      </c>
      <c r="E199" s="78">
        <v>0</v>
      </c>
      <c r="F199" s="78">
        <v>150</v>
      </c>
    </row>
    <row r="200" spans="1:6" ht="37.5">
      <c r="A200" s="59"/>
      <c r="B200" s="55" t="s">
        <v>82</v>
      </c>
      <c r="C200" s="78">
        <v>2.8</v>
      </c>
      <c r="D200" s="78">
        <f t="shared" si="11"/>
        <v>120</v>
      </c>
      <c r="E200" s="78">
        <v>0</v>
      </c>
      <c r="F200" s="78">
        <v>120</v>
      </c>
    </row>
    <row r="201" spans="1:6" ht="37.5">
      <c r="A201" s="59"/>
      <c r="B201" s="55" t="s">
        <v>83</v>
      </c>
      <c r="C201" s="78">
        <v>2.6</v>
      </c>
      <c r="D201" s="78">
        <f t="shared" si="11"/>
        <v>200</v>
      </c>
      <c r="E201" s="78">
        <v>0</v>
      </c>
      <c r="F201" s="78">
        <v>200</v>
      </c>
    </row>
    <row r="202" spans="1:6" ht="56.25">
      <c r="A202" s="59"/>
      <c r="B202" s="55" t="s">
        <v>387</v>
      </c>
      <c r="C202" s="78">
        <v>0.33</v>
      </c>
      <c r="D202" s="78">
        <f t="shared" si="11"/>
        <v>783.5</v>
      </c>
      <c r="E202" s="78">
        <v>0</v>
      </c>
      <c r="F202" s="78">
        <v>783.5</v>
      </c>
    </row>
    <row r="203" spans="1:6" s="54" customFormat="1">
      <c r="A203" s="56"/>
      <c r="B203" s="52" t="s">
        <v>84</v>
      </c>
      <c r="C203" s="53">
        <f>SUM(C204:C214)</f>
        <v>9.49</v>
      </c>
      <c r="D203" s="53">
        <f>SUM(D204:D214)</f>
        <v>3592.6782000000003</v>
      </c>
      <c r="E203" s="53">
        <f>SUM(E204:E214)</f>
        <v>1225</v>
      </c>
      <c r="F203" s="53">
        <v>2367.6782000000003</v>
      </c>
    </row>
    <row r="204" spans="1:6" ht="37.5">
      <c r="A204" s="57"/>
      <c r="B204" s="55" t="s">
        <v>103</v>
      </c>
      <c r="C204" s="78">
        <v>3</v>
      </c>
      <c r="D204" s="78">
        <f t="shared" ref="D204:D214" si="12">E204 + F204</f>
        <v>1225</v>
      </c>
      <c r="E204" s="78">
        <v>1225</v>
      </c>
      <c r="F204" s="78">
        <v>0</v>
      </c>
    </row>
    <row r="205" spans="1:6" ht="37.5">
      <c r="A205" s="59"/>
      <c r="B205" s="55" t="s">
        <v>104</v>
      </c>
      <c r="C205" s="78">
        <v>0.15</v>
      </c>
      <c r="D205" s="78">
        <f t="shared" si="12"/>
        <v>70</v>
      </c>
      <c r="E205" s="78">
        <v>0</v>
      </c>
      <c r="F205" s="78">
        <v>70</v>
      </c>
    </row>
    <row r="206" spans="1:6" ht="37.5">
      <c r="A206" s="59"/>
      <c r="B206" s="55" t="s">
        <v>297</v>
      </c>
      <c r="C206" s="78">
        <v>0.3</v>
      </c>
      <c r="D206" s="78">
        <f t="shared" si="12"/>
        <v>100</v>
      </c>
      <c r="E206" s="78">
        <v>0</v>
      </c>
      <c r="F206" s="78">
        <v>100</v>
      </c>
    </row>
    <row r="207" spans="1:6" ht="37.5">
      <c r="A207" s="59"/>
      <c r="B207" s="55" t="s">
        <v>298</v>
      </c>
      <c r="C207" s="78">
        <v>0.755</v>
      </c>
      <c r="D207" s="78">
        <f t="shared" si="12"/>
        <v>497</v>
      </c>
      <c r="E207" s="78">
        <v>0</v>
      </c>
      <c r="F207" s="78">
        <v>497</v>
      </c>
    </row>
    <row r="208" spans="1:6" ht="37.5">
      <c r="A208" s="59"/>
      <c r="B208" s="55" t="s">
        <v>299</v>
      </c>
      <c r="C208" s="78">
        <v>0.65</v>
      </c>
      <c r="D208" s="78">
        <f t="shared" si="12"/>
        <v>200</v>
      </c>
      <c r="E208" s="78">
        <v>0</v>
      </c>
      <c r="F208" s="78">
        <v>200</v>
      </c>
    </row>
    <row r="209" spans="1:6" ht="37.5">
      <c r="A209" s="59"/>
      <c r="B209" s="55" t="s">
        <v>105</v>
      </c>
      <c r="C209" s="78">
        <v>0.25</v>
      </c>
      <c r="D209" s="78">
        <f t="shared" si="12"/>
        <v>50</v>
      </c>
      <c r="E209" s="78">
        <v>0</v>
      </c>
      <c r="F209" s="78">
        <v>50</v>
      </c>
    </row>
    <row r="210" spans="1:6" ht="37.5">
      <c r="A210" s="59"/>
      <c r="B210" s="55" t="s">
        <v>106</v>
      </c>
      <c r="C210" s="78">
        <v>0.63400000000000001</v>
      </c>
      <c r="D210" s="78">
        <f t="shared" si="12"/>
        <v>200</v>
      </c>
      <c r="E210" s="78">
        <v>0</v>
      </c>
      <c r="F210" s="78">
        <v>200</v>
      </c>
    </row>
    <row r="211" spans="1:6" ht="37.5">
      <c r="A211" s="59"/>
      <c r="B211" s="55" t="s">
        <v>107</v>
      </c>
      <c r="C211" s="78">
        <v>0.55100000000000005</v>
      </c>
      <c r="D211" s="78">
        <f t="shared" si="12"/>
        <v>225.75700000000001</v>
      </c>
      <c r="E211" s="78">
        <v>0</v>
      </c>
      <c r="F211" s="78">
        <v>225.75700000000001</v>
      </c>
    </row>
    <row r="212" spans="1:6" ht="37.5">
      <c r="A212" s="59"/>
      <c r="B212" s="55" t="s">
        <v>108</v>
      </c>
      <c r="C212" s="78">
        <v>1</v>
      </c>
      <c r="D212" s="78">
        <f t="shared" si="12"/>
        <v>724.9212</v>
      </c>
      <c r="E212" s="78">
        <v>0</v>
      </c>
      <c r="F212" s="78">
        <v>724.9212</v>
      </c>
    </row>
    <row r="213" spans="1:6" ht="37.5">
      <c r="A213" s="59"/>
      <c r="B213" s="55" t="s">
        <v>109</v>
      </c>
      <c r="C213" s="78">
        <v>1</v>
      </c>
      <c r="D213" s="78">
        <f t="shared" si="12"/>
        <v>200</v>
      </c>
      <c r="E213" s="78">
        <v>0</v>
      </c>
      <c r="F213" s="78">
        <v>200</v>
      </c>
    </row>
    <row r="214" spans="1:6" ht="37.5">
      <c r="A214" s="59"/>
      <c r="B214" s="55" t="s">
        <v>110</v>
      </c>
      <c r="C214" s="78">
        <v>1.2</v>
      </c>
      <c r="D214" s="78">
        <f t="shared" si="12"/>
        <v>100</v>
      </c>
      <c r="E214" s="78">
        <v>0</v>
      </c>
      <c r="F214" s="78">
        <v>100</v>
      </c>
    </row>
    <row r="215" spans="1:6" s="54" customFormat="1">
      <c r="A215" s="56"/>
      <c r="B215" s="52" t="s">
        <v>27</v>
      </c>
      <c r="C215" s="53">
        <f>SUM(C216:C232)</f>
        <v>9.1510000000000016</v>
      </c>
      <c r="D215" s="53">
        <f>SUM(D216:D232)</f>
        <v>2600</v>
      </c>
      <c r="E215" s="53">
        <f>SUM(E216:E232)</f>
        <v>0</v>
      </c>
      <c r="F215" s="53">
        <v>2600</v>
      </c>
    </row>
    <row r="216" spans="1:6" ht="56.25">
      <c r="A216" s="59"/>
      <c r="B216" s="55" t="s">
        <v>300</v>
      </c>
      <c r="C216" s="78">
        <v>0.27500000000000002</v>
      </c>
      <c r="D216" s="78">
        <f t="shared" ref="D216:D232" si="13">E216 + F216</f>
        <v>200</v>
      </c>
      <c r="E216" s="78">
        <v>0</v>
      </c>
      <c r="F216" s="78">
        <v>200</v>
      </c>
    </row>
    <row r="217" spans="1:6" ht="37.5">
      <c r="A217" s="59"/>
      <c r="B217" s="55" t="s">
        <v>388</v>
      </c>
      <c r="C217" s="78">
        <v>0.31</v>
      </c>
      <c r="D217" s="78">
        <f t="shared" si="13"/>
        <v>100</v>
      </c>
      <c r="E217" s="78">
        <v>0</v>
      </c>
      <c r="F217" s="78">
        <v>100</v>
      </c>
    </row>
    <row r="218" spans="1:6" ht="37.5">
      <c r="A218" s="59"/>
      <c r="B218" s="55" t="s">
        <v>198</v>
      </c>
      <c r="C218" s="78">
        <v>0.15</v>
      </c>
      <c r="D218" s="78">
        <f t="shared" si="13"/>
        <v>100</v>
      </c>
      <c r="E218" s="78">
        <v>0</v>
      </c>
      <c r="F218" s="78">
        <v>100</v>
      </c>
    </row>
    <row r="219" spans="1:6" ht="37.5">
      <c r="A219" s="59"/>
      <c r="B219" s="55" t="s">
        <v>199</v>
      </c>
      <c r="C219" s="78">
        <v>0.28000000000000003</v>
      </c>
      <c r="D219" s="78">
        <f t="shared" si="13"/>
        <v>100</v>
      </c>
      <c r="E219" s="78">
        <v>0</v>
      </c>
      <c r="F219" s="78">
        <v>100</v>
      </c>
    </row>
    <row r="220" spans="1:6" ht="37.5">
      <c r="A220" s="59"/>
      <c r="B220" s="55" t="s">
        <v>301</v>
      </c>
      <c r="C220" s="78">
        <v>0.40799999999999997</v>
      </c>
      <c r="D220" s="78">
        <f t="shared" si="13"/>
        <v>100</v>
      </c>
      <c r="E220" s="78">
        <v>0</v>
      </c>
      <c r="F220" s="78">
        <v>100</v>
      </c>
    </row>
    <row r="221" spans="1:6" ht="56.25">
      <c r="A221" s="59"/>
      <c r="B221" s="55" t="s">
        <v>302</v>
      </c>
      <c r="C221" s="78">
        <v>0.65</v>
      </c>
      <c r="D221" s="78">
        <f t="shared" si="13"/>
        <v>200</v>
      </c>
      <c r="E221" s="78">
        <v>0</v>
      </c>
      <c r="F221" s="78">
        <v>200</v>
      </c>
    </row>
    <row r="222" spans="1:6" ht="37.5">
      <c r="A222" s="59"/>
      <c r="B222" s="55" t="s">
        <v>200</v>
      </c>
      <c r="C222" s="78">
        <v>2.4969999999999999</v>
      </c>
      <c r="D222" s="78">
        <f t="shared" si="13"/>
        <v>200</v>
      </c>
      <c r="E222" s="78">
        <v>0</v>
      </c>
      <c r="F222" s="78">
        <v>200</v>
      </c>
    </row>
    <row r="223" spans="1:6" ht="37.5">
      <c r="A223" s="59"/>
      <c r="B223" s="55" t="s">
        <v>303</v>
      </c>
      <c r="C223" s="78">
        <v>0.97699999999999998</v>
      </c>
      <c r="D223" s="78">
        <f t="shared" si="13"/>
        <v>200</v>
      </c>
      <c r="E223" s="78">
        <v>0</v>
      </c>
      <c r="F223" s="78">
        <v>200</v>
      </c>
    </row>
    <row r="224" spans="1:6" ht="37.5">
      <c r="A224" s="59"/>
      <c r="B224" s="55" t="s">
        <v>201</v>
      </c>
      <c r="C224" s="78">
        <v>0.35199999999999998</v>
      </c>
      <c r="D224" s="78">
        <f t="shared" si="13"/>
        <v>100</v>
      </c>
      <c r="E224" s="78">
        <v>0</v>
      </c>
      <c r="F224" s="78">
        <v>100</v>
      </c>
    </row>
    <row r="225" spans="1:6" ht="37.5">
      <c r="A225" s="59"/>
      <c r="B225" s="55" t="s">
        <v>202</v>
      </c>
      <c r="C225" s="78">
        <v>0.45</v>
      </c>
      <c r="D225" s="78">
        <f t="shared" si="13"/>
        <v>200</v>
      </c>
      <c r="E225" s="78">
        <v>0</v>
      </c>
      <c r="F225" s="78">
        <v>200</v>
      </c>
    </row>
    <row r="226" spans="1:6" ht="37.5">
      <c r="A226" s="59"/>
      <c r="B226" s="55" t="s">
        <v>203</v>
      </c>
      <c r="C226" s="78">
        <v>0.24</v>
      </c>
      <c r="D226" s="78">
        <f t="shared" si="13"/>
        <v>100</v>
      </c>
      <c r="E226" s="78">
        <v>0</v>
      </c>
      <c r="F226" s="78">
        <v>100</v>
      </c>
    </row>
    <row r="227" spans="1:6" ht="37.5">
      <c r="A227" s="59"/>
      <c r="B227" s="55" t="s">
        <v>204</v>
      </c>
      <c r="C227" s="78">
        <v>0.35899999999999999</v>
      </c>
      <c r="D227" s="78">
        <f t="shared" si="13"/>
        <v>150</v>
      </c>
      <c r="E227" s="78">
        <v>0</v>
      </c>
      <c r="F227" s="78">
        <v>150</v>
      </c>
    </row>
    <row r="228" spans="1:6" ht="37.5">
      <c r="A228" s="59"/>
      <c r="B228" s="55" t="s">
        <v>205</v>
      </c>
      <c r="C228" s="78">
        <v>0.55000000000000004</v>
      </c>
      <c r="D228" s="78">
        <f t="shared" si="13"/>
        <v>200</v>
      </c>
      <c r="E228" s="78">
        <v>0</v>
      </c>
      <c r="F228" s="78">
        <v>200</v>
      </c>
    </row>
    <row r="229" spans="1:6" ht="37.5">
      <c r="A229" s="59"/>
      <c r="B229" s="55" t="s">
        <v>206</v>
      </c>
      <c r="C229" s="78">
        <v>0.4</v>
      </c>
      <c r="D229" s="78">
        <f t="shared" si="13"/>
        <v>150</v>
      </c>
      <c r="E229" s="78">
        <v>0</v>
      </c>
      <c r="F229" s="78">
        <v>150</v>
      </c>
    </row>
    <row r="230" spans="1:6" ht="37.5">
      <c r="A230" s="59"/>
      <c r="B230" s="55" t="s">
        <v>207</v>
      </c>
      <c r="C230" s="78">
        <v>0.30299999999999999</v>
      </c>
      <c r="D230" s="78">
        <f t="shared" si="13"/>
        <v>100</v>
      </c>
      <c r="E230" s="78">
        <v>0</v>
      </c>
      <c r="F230" s="78">
        <v>100</v>
      </c>
    </row>
    <row r="231" spans="1:6" ht="37.5">
      <c r="A231" s="59"/>
      <c r="B231" s="55" t="s">
        <v>208</v>
      </c>
      <c r="C231" s="78">
        <v>0.40500000000000003</v>
      </c>
      <c r="D231" s="78">
        <f t="shared" si="13"/>
        <v>200</v>
      </c>
      <c r="E231" s="78">
        <v>0</v>
      </c>
      <c r="F231" s="78">
        <v>200</v>
      </c>
    </row>
    <row r="232" spans="1:6" ht="37.5">
      <c r="A232" s="59"/>
      <c r="B232" s="55" t="s">
        <v>209</v>
      </c>
      <c r="C232" s="78">
        <v>0.54500000000000004</v>
      </c>
      <c r="D232" s="78">
        <f t="shared" si="13"/>
        <v>200</v>
      </c>
      <c r="E232" s="78">
        <v>0</v>
      </c>
      <c r="F232" s="78">
        <v>200</v>
      </c>
    </row>
    <row r="233" spans="1:6" s="54" customFormat="1">
      <c r="A233" s="56"/>
      <c r="B233" s="52" t="s">
        <v>28</v>
      </c>
      <c r="C233" s="53">
        <f>SUM(C234:C247)</f>
        <v>12.286</v>
      </c>
      <c r="D233" s="53">
        <f>SUM(D234:D247)</f>
        <v>4338.3760000000002</v>
      </c>
      <c r="E233" s="53">
        <f>SUM(E234:E247)</f>
        <v>0</v>
      </c>
      <c r="F233" s="53">
        <v>4338.3760000000002</v>
      </c>
    </row>
    <row r="234" spans="1:6" ht="56.25">
      <c r="A234" s="59"/>
      <c r="B234" s="55" t="s">
        <v>304</v>
      </c>
      <c r="C234" s="78">
        <v>1.23</v>
      </c>
      <c r="D234" s="78">
        <f t="shared" ref="D234:D247" si="14">E234 + F234</f>
        <v>400</v>
      </c>
      <c r="E234" s="78">
        <v>0</v>
      </c>
      <c r="F234" s="78">
        <v>400</v>
      </c>
    </row>
    <row r="235" spans="1:6" ht="56.25">
      <c r="A235" s="59"/>
      <c r="B235" s="55" t="s">
        <v>305</v>
      </c>
      <c r="C235" s="78">
        <v>1.2749999999999999</v>
      </c>
      <c r="D235" s="78">
        <f t="shared" si="14"/>
        <v>500</v>
      </c>
      <c r="E235" s="78">
        <v>0</v>
      </c>
      <c r="F235" s="78">
        <v>500</v>
      </c>
    </row>
    <row r="236" spans="1:6" ht="37.5">
      <c r="A236" s="59"/>
      <c r="B236" s="55" t="s">
        <v>306</v>
      </c>
      <c r="C236" s="78">
        <v>0.8</v>
      </c>
      <c r="D236" s="78">
        <f t="shared" si="14"/>
        <v>650</v>
      </c>
      <c r="E236" s="78">
        <v>0</v>
      </c>
      <c r="F236" s="78">
        <v>650</v>
      </c>
    </row>
    <row r="237" spans="1:6" ht="37.5">
      <c r="A237" s="59"/>
      <c r="B237" s="55" t="s">
        <v>307</v>
      </c>
      <c r="C237" s="78">
        <v>1.504</v>
      </c>
      <c r="D237" s="78">
        <f t="shared" si="14"/>
        <v>524.34500000000003</v>
      </c>
      <c r="E237" s="78">
        <v>0</v>
      </c>
      <c r="F237" s="78">
        <v>524.34500000000003</v>
      </c>
    </row>
    <row r="238" spans="1:6" ht="37.5">
      <c r="A238" s="59"/>
      <c r="B238" s="55" t="s">
        <v>308</v>
      </c>
      <c r="C238" s="78">
        <v>0.78</v>
      </c>
      <c r="D238" s="78">
        <f t="shared" si="14"/>
        <v>315.25799999999998</v>
      </c>
      <c r="E238" s="78">
        <v>0</v>
      </c>
      <c r="F238" s="78">
        <v>315.25799999999998</v>
      </c>
    </row>
    <row r="239" spans="1:6" ht="37.5">
      <c r="A239" s="59"/>
      <c r="B239" s="55" t="s">
        <v>128</v>
      </c>
      <c r="C239" s="78">
        <v>1</v>
      </c>
      <c r="D239" s="78">
        <f t="shared" si="14"/>
        <v>400</v>
      </c>
      <c r="E239" s="78">
        <v>0</v>
      </c>
      <c r="F239" s="78">
        <v>400</v>
      </c>
    </row>
    <row r="240" spans="1:6" ht="37.5">
      <c r="A240" s="59"/>
      <c r="B240" s="55" t="s">
        <v>129</v>
      </c>
      <c r="C240" s="78">
        <v>0.69699999999999995</v>
      </c>
      <c r="D240" s="78">
        <f t="shared" si="14"/>
        <v>300</v>
      </c>
      <c r="E240" s="78">
        <v>0</v>
      </c>
      <c r="F240" s="78">
        <v>300</v>
      </c>
    </row>
    <row r="241" spans="1:6" ht="37.5">
      <c r="A241" s="59"/>
      <c r="B241" s="55" t="s">
        <v>130</v>
      </c>
      <c r="C241" s="78">
        <v>0.5</v>
      </c>
      <c r="D241" s="78">
        <f t="shared" si="14"/>
        <v>199.988</v>
      </c>
      <c r="E241" s="78">
        <v>0</v>
      </c>
      <c r="F241" s="78">
        <v>199.988</v>
      </c>
    </row>
    <row r="242" spans="1:6" ht="37.5">
      <c r="A242" s="59"/>
      <c r="B242" s="55" t="s">
        <v>131</v>
      </c>
      <c r="C242" s="78">
        <v>1</v>
      </c>
      <c r="D242" s="78">
        <f t="shared" si="14"/>
        <v>199.691</v>
      </c>
      <c r="E242" s="78">
        <v>0</v>
      </c>
      <c r="F242" s="78">
        <v>199.691</v>
      </c>
    </row>
    <row r="243" spans="1:6" ht="37.5">
      <c r="A243" s="59"/>
      <c r="B243" s="55" t="s">
        <v>132</v>
      </c>
      <c r="C243" s="78">
        <v>0.5</v>
      </c>
      <c r="D243" s="78">
        <f t="shared" si="14"/>
        <v>199.648</v>
      </c>
      <c r="E243" s="78">
        <v>0</v>
      </c>
      <c r="F243" s="78">
        <v>199.648</v>
      </c>
    </row>
    <row r="244" spans="1:6" ht="37.5">
      <c r="A244" s="59"/>
      <c r="B244" s="55" t="s">
        <v>133</v>
      </c>
      <c r="C244" s="78">
        <v>0.5</v>
      </c>
      <c r="D244" s="78">
        <f t="shared" si="14"/>
        <v>199.755</v>
      </c>
      <c r="E244" s="78">
        <v>0</v>
      </c>
      <c r="F244" s="78">
        <v>199.755</v>
      </c>
    </row>
    <row r="245" spans="1:6" ht="37.5">
      <c r="A245" s="59"/>
      <c r="B245" s="55" t="s">
        <v>242</v>
      </c>
      <c r="C245" s="78">
        <v>1</v>
      </c>
      <c r="D245" s="78">
        <f t="shared" si="14"/>
        <v>199.691</v>
      </c>
      <c r="E245" s="78">
        <v>0</v>
      </c>
      <c r="F245" s="78">
        <v>199.691</v>
      </c>
    </row>
    <row r="246" spans="1:6" ht="37.5">
      <c r="A246" s="59"/>
      <c r="B246" s="55" t="s">
        <v>309</v>
      </c>
      <c r="C246" s="78">
        <v>0.7</v>
      </c>
      <c r="D246" s="78">
        <f t="shared" si="14"/>
        <v>150</v>
      </c>
      <c r="E246" s="78">
        <v>0</v>
      </c>
      <c r="F246" s="78">
        <v>150</v>
      </c>
    </row>
    <row r="247" spans="1:6" ht="37.5">
      <c r="A247" s="59"/>
      <c r="B247" s="55" t="s">
        <v>134</v>
      </c>
      <c r="C247" s="78">
        <v>0.8</v>
      </c>
      <c r="D247" s="78">
        <f t="shared" si="14"/>
        <v>100</v>
      </c>
      <c r="E247" s="78">
        <v>0</v>
      </c>
      <c r="F247" s="78">
        <v>100</v>
      </c>
    </row>
    <row r="248" spans="1:6" s="54" customFormat="1">
      <c r="A248" s="56"/>
      <c r="B248" s="52" t="s">
        <v>30</v>
      </c>
      <c r="C248" s="53">
        <f>C249</f>
        <v>1.476</v>
      </c>
      <c r="D248" s="53">
        <f>SUM(D249)</f>
        <v>1000</v>
      </c>
      <c r="E248" s="53">
        <f>SUM(E249)</f>
        <v>0</v>
      </c>
      <c r="F248" s="53">
        <v>1000</v>
      </c>
    </row>
    <row r="249" spans="1:6" ht="37.5">
      <c r="A249" s="59"/>
      <c r="B249" s="55" t="s">
        <v>310</v>
      </c>
      <c r="C249" s="78">
        <v>1.476</v>
      </c>
      <c r="D249" s="78">
        <f>E249 + F249</f>
        <v>1000</v>
      </c>
      <c r="E249" s="78">
        <v>0</v>
      </c>
      <c r="F249" s="78">
        <v>1000</v>
      </c>
    </row>
    <row r="250" spans="1:6" s="54" customFormat="1">
      <c r="A250" s="56"/>
      <c r="B250" s="52" t="s">
        <v>31</v>
      </c>
      <c r="C250" s="53">
        <f>SUM(C251:C258)</f>
        <v>3.2900000000000005</v>
      </c>
      <c r="D250" s="53">
        <f>SUM(D251:D258)</f>
        <v>1472</v>
      </c>
      <c r="E250" s="53">
        <f>SUM(E251:E258)</f>
        <v>0</v>
      </c>
      <c r="F250" s="53">
        <v>1472</v>
      </c>
    </row>
    <row r="251" spans="1:6" ht="56.25">
      <c r="A251" s="59"/>
      <c r="B251" s="55" t="s">
        <v>379</v>
      </c>
      <c r="C251" s="78">
        <v>0.47</v>
      </c>
      <c r="D251" s="78">
        <f t="shared" ref="D251:D258" si="15">E251 + F251</f>
        <v>150</v>
      </c>
      <c r="E251" s="78">
        <v>0</v>
      </c>
      <c r="F251" s="78">
        <v>150</v>
      </c>
    </row>
    <row r="252" spans="1:6" ht="56.25">
      <c r="A252" s="59"/>
      <c r="B252" s="55" t="s">
        <v>389</v>
      </c>
      <c r="C252" s="78">
        <v>0.49</v>
      </c>
      <c r="D252" s="78">
        <f t="shared" si="15"/>
        <v>120</v>
      </c>
      <c r="E252" s="78">
        <v>0</v>
      </c>
      <c r="F252" s="78">
        <v>120</v>
      </c>
    </row>
    <row r="253" spans="1:6" ht="75">
      <c r="A253" s="59"/>
      <c r="B253" s="55" t="s">
        <v>390</v>
      </c>
      <c r="C253" s="78">
        <v>0.45</v>
      </c>
      <c r="D253" s="78">
        <f t="shared" si="15"/>
        <v>322</v>
      </c>
      <c r="E253" s="78">
        <v>0</v>
      </c>
      <c r="F253" s="78">
        <v>322</v>
      </c>
    </row>
    <row r="254" spans="1:6">
      <c r="A254" s="59"/>
      <c r="B254" s="55" t="s">
        <v>214</v>
      </c>
      <c r="C254" s="78">
        <v>0.11</v>
      </c>
      <c r="D254" s="78">
        <f t="shared" si="15"/>
        <v>200</v>
      </c>
      <c r="E254" s="78">
        <v>0</v>
      </c>
      <c r="F254" s="78">
        <v>200</v>
      </c>
    </row>
    <row r="255" spans="1:6">
      <c r="A255" s="59"/>
      <c r="B255" s="55" t="s">
        <v>215</v>
      </c>
      <c r="C255" s="78">
        <v>0.23</v>
      </c>
      <c r="D255" s="78">
        <f t="shared" si="15"/>
        <v>200</v>
      </c>
      <c r="E255" s="78">
        <v>0</v>
      </c>
      <c r="F255" s="78">
        <v>200</v>
      </c>
    </row>
    <row r="256" spans="1:6">
      <c r="A256" s="59"/>
      <c r="B256" s="55" t="s">
        <v>216</v>
      </c>
      <c r="C256" s="78">
        <v>0.28000000000000003</v>
      </c>
      <c r="D256" s="78">
        <f t="shared" si="15"/>
        <v>200</v>
      </c>
      <c r="E256" s="78">
        <v>0</v>
      </c>
      <c r="F256" s="78">
        <v>200</v>
      </c>
    </row>
    <row r="257" spans="1:6">
      <c r="A257" s="59"/>
      <c r="B257" s="55" t="s">
        <v>217</v>
      </c>
      <c r="C257" s="78">
        <v>0.83</v>
      </c>
      <c r="D257" s="78">
        <f t="shared" si="15"/>
        <v>150</v>
      </c>
      <c r="E257" s="78">
        <v>0</v>
      </c>
      <c r="F257" s="78">
        <v>150</v>
      </c>
    </row>
    <row r="258" spans="1:6" ht="56.25">
      <c r="A258" s="59"/>
      <c r="B258" s="55" t="s">
        <v>313</v>
      </c>
      <c r="C258" s="78">
        <v>0.43</v>
      </c>
      <c r="D258" s="78">
        <f t="shared" si="15"/>
        <v>130</v>
      </c>
      <c r="E258" s="78">
        <v>0</v>
      </c>
      <c r="F258" s="78">
        <v>130</v>
      </c>
    </row>
    <row r="259" spans="1:6" s="54" customFormat="1">
      <c r="A259" s="56"/>
      <c r="B259" s="52" t="s">
        <v>32</v>
      </c>
      <c r="C259" s="53">
        <f>SUM(C260:C261)</f>
        <v>0.54200000000000004</v>
      </c>
      <c r="D259" s="53">
        <f>SUM(D260:D261)</f>
        <v>363.24299999999999</v>
      </c>
      <c r="E259" s="53">
        <f>SUM(E260:E261)</f>
        <v>0</v>
      </c>
      <c r="F259" s="53">
        <v>363.24299999999999</v>
      </c>
    </row>
    <row r="260" spans="1:6" ht="37.5">
      <c r="A260" s="59"/>
      <c r="B260" s="55" t="s">
        <v>391</v>
      </c>
      <c r="C260" s="78">
        <v>0.126</v>
      </c>
      <c r="D260" s="78">
        <f>E260 + F260</f>
        <v>108.68300000000001</v>
      </c>
      <c r="E260" s="78">
        <v>0</v>
      </c>
      <c r="F260" s="78">
        <v>108.68300000000001</v>
      </c>
    </row>
    <row r="261" spans="1:6" ht="56.25">
      <c r="A261" s="59"/>
      <c r="B261" s="55" t="s">
        <v>314</v>
      </c>
      <c r="C261" s="78">
        <v>0.41599999999999998</v>
      </c>
      <c r="D261" s="78">
        <f>E261 + F261</f>
        <v>254.56</v>
      </c>
      <c r="E261" s="78">
        <v>0</v>
      </c>
      <c r="F261" s="78">
        <v>254.56</v>
      </c>
    </row>
    <row r="262" spans="1:6" s="54" customFormat="1">
      <c r="A262" s="56"/>
      <c r="B262" s="52" t="s">
        <v>33</v>
      </c>
      <c r="C262" s="53">
        <f>SUM(C263:C287)</f>
        <v>36.222999999999992</v>
      </c>
      <c r="D262" s="53">
        <f>SUM(D263:D287)</f>
        <v>4131.9860000000008</v>
      </c>
      <c r="E262" s="53">
        <f>SUM(E263:E287)</f>
        <v>0</v>
      </c>
      <c r="F262" s="53">
        <v>4131.9860000000008</v>
      </c>
    </row>
    <row r="263" spans="1:6">
      <c r="A263" s="59"/>
      <c r="B263" s="55" t="s">
        <v>395</v>
      </c>
      <c r="C263" s="78">
        <v>1.5</v>
      </c>
      <c r="D263" s="78">
        <f>E263 + F263</f>
        <v>197.38300000000001</v>
      </c>
      <c r="E263" s="78">
        <v>0</v>
      </c>
      <c r="F263" s="78">
        <v>197.38300000000001</v>
      </c>
    </row>
    <row r="264" spans="1:6">
      <c r="A264" s="59"/>
      <c r="B264" s="55" t="s">
        <v>394</v>
      </c>
      <c r="C264" s="78">
        <v>2.1</v>
      </c>
      <c r="D264" s="78">
        <f t="shared" ref="D264:D287" si="16">E264 + F264</f>
        <v>198.357</v>
      </c>
      <c r="E264" s="78">
        <v>0</v>
      </c>
      <c r="F264" s="78">
        <v>198.357</v>
      </c>
    </row>
    <row r="265" spans="1:6">
      <c r="A265" s="59"/>
      <c r="B265" s="55" t="s">
        <v>392</v>
      </c>
      <c r="C265" s="78">
        <v>1.2</v>
      </c>
      <c r="D265" s="78">
        <f t="shared" si="16"/>
        <v>199.35400000000001</v>
      </c>
      <c r="E265" s="78">
        <v>0</v>
      </c>
      <c r="F265" s="78">
        <v>199.35400000000001</v>
      </c>
    </row>
    <row r="266" spans="1:6">
      <c r="A266" s="59"/>
      <c r="B266" s="55" t="s">
        <v>393</v>
      </c>
      <c r="C266" s="78">
        <v>2</v>
      </c>
      <c r="D266" s="78">
        <f t="shared" si="16"/>
        <v>196.351</v>
      </c>
      <c r="E266" s="78">
        <v>0</v>
      </c>
      <c r="F266" s="78">
        <v>196.351</v>
      </c>
    </row>
    <row r="267" spans="1:6">
      <c r="A267" s="59"/>
      <c r="B267" s="55" t="s">
        <v>396</v>
      </c>
      <c r="C267" s="78">
        <v>4</v>
      </c>
      <c r="D267" s="78">
        <f t="shared" si="16"/>
        <v>199.333</v>
      </c>
      <c r="E267" s="78">
        <v>0</v>
      </c>
      <c r="F267" s="78">
        <v>199.333</v>
      </c>
    </row>
    <row r="268" spans="1:6">
      <c r="A268" s="59"/>
      <c r="B268" s="55" t="s">
        <v>397</v>
      </c>
      <c r="C268" s="78">
        <v>1.7</v>
      </c>
      <c r="D268" s="78">
        <f t="shared" si="16"/>
        <v>198.459</v>
      </c>
      <c r="E268" s="78">
        <v>0</v>
      </c>
      <c r="F268" s="78">
        <v>198.459</v>
      </c>
    </row>
    <row r="269" spans="1:6">
      <c r="A269" s="59"/>
      <c r="B269" s="55" t="s">
        <v>398</v>
      </c>
      <c r="C269" s="78">
        <v>3.7</v>
      </c>
      <c r="D269" s="78">
        <f t="shared" si="16"/>
        <v>197.57300000000001</v>
      </c>
      <c r="E269" s="78">
        <v>0</v>
      </c>
      <c r="F269" s="78">
        <v>197.57300000000001</v>
      </c>
    </row>
    <row r="270" spans="1:6">
      <c r="A270" s="59"/>
      <c r="B270" s="55" t="s">
        <v>399</v>
      </c>
      <c r="C270" s="78">
        <v>3.4</v>
      </c>
      <c r="D270" s="78">
        <f t="shared" si="16"/>
        <v>195.55500000000001</v>
      </c>
      <c r="E270" s="78">
        <v>0</v>
      </c>
      <c r="F270" s="78">
        <v>195.55500000000001</v>
      </c>
    </row>
    <row r="271" spans="1:6">
      <c r="A271" s="59"/>
      <c r="B271" s="55" t="s">
        <v>400</v>
      </c>
      <c r="C271" s="78">
        <v>2.9</v>
      </c>
      <c r="D271" s="78">
        <f t="shared" si="16"/>
        <v>198.7</v>
      </c>
      <c r="E271" s="78">
        <v>0</v>
      </c>
      <c r="F271" s="78">
        <v>198.7</v>
      </c>
    </row>
    <row r="272" spans="1:6">
      <c r="A272" s="59"/>
      <c r="B272" s="55" t="s">
        <v>401</v>
      </c>
      <c r="C272" s="78">
        <v>0.6</v>
      </c>
      <c r="D272" s="78">
        <f t="shared" si="16"/>
        <v>46.838999999999999</v>
      </c>
      <c r="E272" s="78">
        <v>0</v>
      </c>
      <c r="F272" s="78">
        <v>46.838999999999999</v>
      </c>
    </row>
    <row r="273" spans="1:6">
      <c r="A273" s="59"/>
      <c r="B273" s="55" t="s">
        <v>402</v>
      </c>
      <c r="C273" s="78">
        <v>1.4</v>
      </c>
      <c r="D273" s="78">
        <f t="shared" si="16"/>
        <v>193.29400000000001</v>
      </c>
      <c r="E273" s="78">
        <v>0</v>
      </c>
      <c r="F273" s="78">
        <v>193.29400000000001</v>
      </c>
    </row>
    <row r="274" spans="1:6">
      <c r="A274" s="59"/>
      <c r="B274" s="55" t="s">
        <v>403</v>
      </c>
      <c r="C274" s="78">
        <v>0.24</v>
      </c>
      <c r="D274" s="78">
        <f t="shared" si="16"/>
        <v>63.350999999999999</v>
      </c>
      <c r="E274" s="78">
        <v>0</v>
      </c>
      <c r="F274" s="78">
        <v>63.350999999999999</v>
      </c>
    </row>
    <row r="275" spans="1:6">
      <c r="A275" s="59"/>
      <c r="B275" s="55" t="s">
        <v>404</v>
      </c>
      <c r="C275" s="78">
        <v>0.4</v>
      </c>
      <c r="D275" s="78">
        <f t="shared" si="16"/>
        <v>47.753</v>
      </c>
      <c r="E275" s="78">
        <v>0</v>
      </c>
      <c r="F275" s="78">
        <v>47.753</v>
      </c>
    </row>
    <row r="276" spans="1:6">
      <c r="A276" s="59"/>
      <c r="B276" s="55" t="s">
        <v>405</v>
      </c>
      <c r="C276" s="78">
        <v>0.65</v>
      </c>
      <c r="D276" s="78">
        <f t="shared" si="16"/>
        <v>195.489</v>
      </c>
      <c r="E276" s="78">
        <v>0</v>
      </c>
      <c r="F276" s="78">
        <v>195.489</v>
      </c>
    </row>
    <row r="277" spans="1:6">
      <c r="A277" s="59"/>
      <c r="B277" s="55" t="s">
        <v>406</v>
      </c>
      <c r="C277" s="78">
        <v>0.65</v>
      </c>
      <c r="D277" s="78">
        <f t="shared" si="16"/>
        <v>197.57300000000001</v>
      </c>
      <c r="E277" s="78">
        <v>0</v>
      </c>
      <c r="F277" s="78">
        <v>197.57300000000001</v>
      </c>
    </row>
    <row r="278" spans="1:6">
      <c r="A278" s="59"/>
      <c r="B278" s="55" t="s">
        <v>407</v>
      </c>
      <c r="C278" s="78">
        <v>1.1000000000000001</v>
      </c>
      <c r="D278" s="78">
        <f t="shared" si="16"/>
        <v>198.75299999999999</v>
      </c>
      <c r="E278" s="78">
        <v>0</v>
      </c>
      <c r="F278" s="78">
        <v>198.75299999999999</v>
      </c>
    </row>
    <row r="279" spans="1:6">
      <c r="A279" s="59"/>
      <c r="B279" s="55" t="s">
        <v>408</v>
      </c>
      <c r="C279" s="78">
        <v>0.4</v>
      </c>
      <c r="D279" s="78">
        <f t="shared" si="16"/>
        <v>197.756</v>
      </c>
      <c r="E279" s="78">
        <v>0</v>
      </c>
      <c r="F279" s="78">
        <v>197.756</v>
      </c>
    </row>
    <row r="280" spans="1:6">
      <c r="A280" s="59"/>
      <c r="B280" s="55" t="s">
        <v>409</v>
      </c>
      <c r="C280" s="78">
        <v>1.5</v>
      </c>
      <c r="D280" s="78">
        <f t="shared" si="16"/>
        <v>198.34700000000001</v>
      </c>
      <c r="E280" s="78">
        <v>0</v>
      </c>
      <c r="F280" s="78">
        <v>198.34700000000001</v>
      </c>
    </row>
    <row r="281" spans="1:6">
      <c r="A281" s="59"/>
      <c r="B281" s="55" t="s">
        <v>410</v>
      </c>
      <c r="C281" s="78">
        <v>1.1000000000000001</v>
      </c>
      <c r="D281" s="78">
        <f t="shared" si="16"/>
        <v>98.355000000000004</v>
      </c>
      <c r="E281" s="78">
        <v>0</v>
      </c>
      <c r="F281" s="78">
        <v>98.355000000000004</v>
      </c>
    </row>
    <row r="282" spans="1:6">
      <c r="A282" s="59"/>
      <c r="B282" s="55" t="s">
        <v>411</v>
      </c>
      <c r="C282" s="78">
        <v>0.7</v>
      </c>
      <c r="D282" s="78">
        <f t="shared" si="16"/>
        <v>199.75899999999999</v>
      </c>
      <c r="E282" s="78">
        <v>0</v>
      </c>
      <c r="F282" s="78">
        <v>199.75899999999999</v>
      </c>
    </row>
    <row r="283" spans="1:6">
      <c r="A283" s="59"/>
      <c r="B283" s="55" t="s">
        <v>412</v>
      </c>
      <c r="C283" s="78">
        <v>8.3000000000000004E-2</v>
      </c>
      <c r="D283" s="78">
        <f t="shared" si="16"/>
        <v>49.853999999999999</v>
      </c>
      <c r="E283" s="78">
        <v>0</v>
      </c>
      <c r="F283" s="78">
        <v>49.853999999999999</v>
      </c>
    </row>
    <row r="284" spans="1:6">
      <c r="A284" s="59"/>
      <c r="B284" s="55" t="s">
        <v>413</v>
      </c>
      <c r="C284" s="78">
        <v>0.4</v>
      </c>
      <c r="D284" s="78">
        <f t="shared" si="16"/>
        <v>193.75399999999999</v>
      </c>
      <c r="E284" s="78">
        <v>0</v>
      </c>
      <c r="F284" s="78">
        <v>193.75399999999999</v>
      </c>
    </row>
    <row r="285" spans="1:6">
      <c r="A285" s="59"/>
      <c r="B285" s="55" t="s">
        <v>414</v>
      </c>
      <c r="C285" s="78">
        <v>3.9</v>
      </c>
      <c r="D285" s="78">
        <f t="shared" si="16"/>
        <v>199.83500000000001</v>
      </c>
      <c r="E285" s="78">
        <v>0</v>
      </c>
      <c r="F285" s="78">
        <v>199.83500000000001</v>
      </c>
    </row>
    <row r="286" spans="1:6">
      <c r="A286" s="59"/>
      <c r="B286" s="55" t="s">
        <v>415</v>
      </c>
      <c r="C286" s="78">
        <v>0.4</v>
      </c>
      <c r="D286" s="78">
        <f t="shared" si="16"/>
        <v>170.35499999999999</v>
      </c>
      <c r="E286" s="78">
        <v>0</v>
      </c>
      <c r="F286" s="78">
        <v>170.35499999999999</v>
      </c>
    </row>
    <row r="287" spans="1:6">
      <c r="A287" s="59"/>
      <c r="B287" s="55" t="s">
        <v>416</v>
      </c>
      <c r="C287" s="78">
        <v>0.2</v>
      </c>
      <c r="D287" s="78">
        <f t="shared" si="16"/>
        <v>99.853999999999999</v>
      </c>
      <c r="E287" s="78">
        <v>0</v>
      </c>
      <c r="F287" s="78">
        <v>99.853999999999999</v>
      </c>
    </row>
    <row r="288" spans="1:6" s="50" customFormat="1">
      <c r="A288" s="128" t="s">
        <v>147</v>
      </c>
      <c r="B288" s="129"/>
      <c r="C288" s="72">
        <f>C10+C110</f>
        <v>562.15099999999995</v>
      </c>
      <c r="D288" s="72">
        <f>D10+D110</f>
        <v>298623.95819999999</v>
      </c>
      <c r="E288" s="72">
        <f>E10+E110</f>
        <v>207450.30000000002</v>
      </c>
      <c r="F288" s="72">
        <v>91173.658200000005</v>
      </c>
    </row>
  </sheetData>
  <mergeCells count="14">
    <mergeCell ref="F10:F11"/>
    <mergeCell ref="A110:B110"/>
    <mergeCell ref="A2:F5"/>
    <mergeCell ref="A7:A9"/>
    <mergeCell ref="B7:B9"/>
    <mergeCell ref="C7:C9"/>
    <mergeCell ref="D7:F7"/>
    <mergeCell ref="D8:D9"/>
    <mergeCell ref="E8:F8"/>
    <mergeCell ref="A288:B288"/>
    <mergeCell ref="A10:B11"/>
    <mergeCell ref="C10:C11"/>
    <mergeCell ref="D10:D11"/>
    <mergeCell ref="E10:E1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Аркуш1</vt:lpstr>
      <vt:lpstr>Аркуш2</vt:lpstr>
      <vt:lpstr>Аркуш3</vt:lpstr>
      <vt:lpstr>Аркуш4</vt:lpstr>
      <vt:lpstr>Аркуш1!Область_печати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2020-08-21T06:52:46Z</dcterms:modified>
</cp:coreProperties>
</file>