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90" windowWidth="15315" windowHeight="9885" activeTab="14"/>
  </bookViews>
  <sheets>
    <sheet name="ОБСЯГ таб.1" sheetId="1" r:id="rId1"/>
    <sheet name="Заходи 24" sheetId="2" r:id="rId2"/>
    <sheet name="3" sheetId="3" r:id="rId3"/>
    <sheet name="4" sheetId="4" r:id="rId4"/>
    <sheet name="6" sheetId="5" r:id="rId5"/>
    <sheet name="7" sheetId="6" r:id="rId6"/>
    <sheet name="8" sheetId="7" r:id="rId7"/>
    <sheet name="10" sheetId="8" r:id="rId8"/>
    <sheet name="11" sheetId="9" r:id="rId9"/>
    <sheet name="17" sheetId="10" r:id="rId10"/>
    <sheet name="18" sheetId="11" r:id="rId11"/>
    <sheet name="19" sheetId="12" r:id="rId12"/>
    <sheet name="20" sheetId="13" r:id="rId13"/>
    <sheet name="21" sheetId="14" r:id="rId14"/>
    <sheet name="Лист1" sheetId="15" r:id="rId15"/>
    <sheet name="22" sheetId="16" r:id="rId16"/>
  </sheets>
  <definedNames>
    <definedName name="_xlnm.Print_Area" localSheetId="7">'10'!$A$6:$K$34</definedName>
    <definedName name="_xlnm.Print_Area" localSheetId="2">'3'!$A$1:$D$30</definedName>
    <definedName name="_xlnm.Print_Area" localSheetId="1">'Заходи 24'!$A$1:$F$80</definedName>
    <definedName name="_xlnm.Print_Area" localSheetId="0">'ОБСЯГ таб.1'!$A$1:$E$134</definedName>
  </definedNames>
  <calcPr fullCalcOnLoad="1"/>
</workbook>
</file>

<file path=xl/sharedStrings.xml><?xml version="1.0" encoding="utf-8"?>
<sst xmlns="http://schemas.openxmlformats.org/spreadsheetml/2006/main" count="651" uniqueCount="186">
  <si>
    <t>№ з\п</t>
  </si>
  <si>
    <t>Показники та джерела їх фінансування</t>
  </si>
  <si>
    <t>Од. виміру</t>
  </si>
  <si>
    <t>Обсяги</t>
  </si>
  <si>
    <t>держбюджет</t>
  </si>
  <si>
    <t>тис. шт.</t>
  </si>
  <si>
    <t>обласний бюджет</t>
  </si>
  <si>
    <t>бюджети місцевих рад</t>
  </si>
  <si>
    <t>шт.</t>
  </si>
  <si>
    <t>тис. га</t>
  </si>
  <si>
    <t>тис.грн.</t>
  </si>
  <si>
    <t>Поліпшення кормових угідь</t>
  </si>
  <si>
    <t>тис .га</t>
  </si>
  <si>
    <t>Відновлення і рекультивація порушених земель після добування корисних копалин</t>
  </si>
  <si>
    <t>га</t>
  </si>
  <si>
    <t>Створення захисних лісових насаджень</t>
  </si>
  <si>
    <t>населених пунктів</t>
  </si>
  <si>
    <t>несільськогосподарського призначення за межами населених пунктів</t>
  </si>
  <si>
    <t>в межах населених пунктів</t>
  </si>
  <si>
    <t>за межами населених пунктів</t>
  </si>
  <si>
    <t>Підвищення кваліфікації кадрів</t>
  </si>
  <si>
    <t>чол.</t>
  </si>
  <si>
    <t xml:space="preserve">Охорона земель </t>
  </si>
  <si>
    <t xml:space="preserve">Встановлення в натурі меж населених пунктів: </t>
  </si>
  <si>
    <t>міст та селищ</t>
  </si>
  <si>
    <t xml:space="preserve">сільських населених пунктів </t>
  </si>
  <si>
    <t>Кадри, матеріально-технічне забезпечення</t>
  </si>
  <si>
    <t>Надходження (продаж)</t>
  </si>
  <si>
    <t xml:space="preserve">Надходження коштів від продажу земельних ділянок несільськогосподарського призначення </t>
  </si>
  <si>
    <t>Загальна вартість робіт, тис.грн.</t>
  </si>
  <si>
    <t>Сарненський</t>
  </si>
  <si>
    <t>Всього</t>
  </si>
  <si>
    <t>ДП "Центр ДЗК"</t>
  </si>
  <si>
    <t>ДП " Рівненський науково-дослідний та проектний інститут землеустрою"</t>
  </si>
  <si>
    <t>ЗАХОДИ</t>
  </si>
  <si>
    <t>Виконавці</t>
  </si>
  <si>
    <t>Таблиця 5</t>
  </si>
  <si>
    <t>в тому числі по роках</t>
  </si>
  <si>
    <t>Таблиця 6</t>
  </si>
  <si>
    <t>у тому числі у роках</t>
  </si>
  <si>
    <t>Таблиця 7</t>
  </si>
  <si>
    <t>(тис.грн)</t>
  </si>
  <si>
    <t>Площа еродованих орних земель, які підлягають залуженню в 2006-2010 роках</t>
  </si>
  <si>
    <t>Вартість робіт, тис. грн.</t>
  </si>
  <si>
    <t>облбюджет</t>
  </si>
  <si>
    <t>Таблиця 8</t>
  </si>
  <si>
    <t>Вартість робіт,           тис. грн.</t>
  </si>
  <si>
    <t>інші замовники</t>
  </si>
  <si>
    <t>Таблиця 9</t>
  </si>
  <si>
    <t>Держбюджет</t>
  </si>
  <si>
    <t>Обсяги робіт і витрат</t>
  </si>
  <si>
    <t>Таблиця 3</t>
  </si>
  <si>
    <t>Таблиця 2</t>
  </si>
  <si>
    <t>Таблиця 17</t>
  </si>
  <si>
    <t xml:space="preserve"> Обсяги робіт і витрат</t>
  </si>
  <si>
    <t>Таблиця1</t>
  </si>
  <si>
    <t>Площа,                         тис. га</t>
  </si>
  <si>
    <t>у тому числі 2010-2015</t>
  </si>
  <si>
    <t>У тому числі                  2010-2015</t>
  </si>
  <si>
    <t xml:space="preserve">Виготовлення схем землеустрою і техніко-економічне обгрунтування використання і охорони земель адміністративно-територіальних утворень </t>
  </si>
  <si>
    <t xml:space="preserve">Виготовлення проектів землеустрою, що забезпечують еколого-економічне обгрунтування сівозмін та впорядкування угідь </t>
  </si>
  <si>
    <t>у тому числі                      2010-2015</t>
  </si>
  <si>
    <t xml:space="preserve"> Оформлення державних актів </t>
  </si>
  <si>
    <t>бюджет місцевих рад</t>
  </si>
  <si>
    <t xml:space="preserve">Виготовлення документації та видача державних актів на право власності на землю </t>
  </si>
  <si>
    <t xml:space="preserve">громадянам, яким передано землі у власність у межах  населених пунктів    </t>
  </si>
  <si>
    <t>громадянам, яким передано землі у власність за межами населених пунктів</t>
  </si>
  <si>
    <t>Земельна реформа, кадастр</t>
  </si>
  <si>
    <t>Проведення грошової оцінки земель:</t>
  </si>
  <si>
    <t xml:space="preserve">Розмежування земель державної і комунальної власності: </t>
  </si>
  <si>
    <t>Ринок земель</t>
  </si>
  <si>
    <t>інші кошти</t>
  </si>
  <si>
    <t>Матеріально-технічне забезпечення виконання регіональної програми</t>
  </si>
  <si>
    <t>в тому числі для створення єдиної регіональної системи геодезичного відліку в системі координат УСК-2000 для ведення державного земельного кадастру</t>
  </si>
  <si>
    <t>Викуп земельних ділянок, інших обєктів нерухомого майна, що на них розміщені які перебувають у приватній власності, для суспільних потреб чи з мотивів суспільної необхідності</t>
  </si>
  <si>
    <t>Виготовлення землевпорядної та землеоціночної документації для продажу земельних ділянок та прав на них на земельних торгах</t>
  </si>
  <si>
    <t>з них</t>
  </si>
  <si>
    <t>у тому числі                                          2010-2015</t>
  </si>
  <si>
    <t>Таблиця 4</t>
  </si>
  <si>
    <t>Кількість  об’єктів</t>
  </si>
  <si>
    <t>Головне управління Держкомзему у області, райдержадміністрації, Дубенський, Кузнецовський, Острозький, Рівненський міськвиконкоми, органи місцевого самоврядування</t>
  </si>
  <si>
    <t xml:space="preserve">ОБСЯГИ   РОБІТ   І   ВИТРАТ </t>
  </si>
  <si>
    <t>№ пор.</t>
  </si>
  <si>
    <t>Розмежування земель державної і комунальної власності</t>
  </si>
  <si>
    <t>Викуп земельних ділянок, інших обєктів нерухомого майна, що на них розміщені, які перебувають у приватній власності, для суспільних потреб чи з мотивів суспільної необхідності</t>
  </si>
  <si>
    <t>Матеріально-технічне забезпечення виконання Програми</t>
  </si>
  <si>
    <t>тис. грн.</t>
  </si>
  <si>
    <t>Кількість державних актів, які необхідно видати,              тис. шт.</t>
  </si>
  <si>
    <t xml:space="preserve">на виготовлення документації та видачі державних актів на право власності на землю громадянам, яким передано землі у власність в межах населених пунктів </t>
  </si>
  <si>
    <t>Кількість державних актів, які необхідно видати,  тис. шт.</t>
  </si>
  <si>
    <t xml:space="preserve">на виготовлення документації та видачу державних актів на право власності на землю громадянам, яким передано землі у власність за межами населених пунктів </t>
  </si>
  <si>
    <t xml:space="preserve">на поліпшення кормових угідь </t>
  </si>
  <si>
    <t xml:space="preserve">на відновлення і рекультивацію порушених земель після добування корисних копалин </t>
  </si>
  <si>
    <t>Всього підлягає рекультивації, га</t>
  </si>
  <si>
    <t>Вартість робіт,         тис. грн.</t>
  </si>
  <si>
    <t xml:space="preserve">на створення захисних лісових насаджень </t>
  </si>
  <si>
    <t>Площа земель, що підлягають залісненню,  га</t>
  </si>
  <si>
    <t xml:space="preserve">на виготовлення схем землеустрою і техніко-економічного обгрунтування використання і охорони земель адміністративно-територіальних утворень </t>
  </si>
  <si>
    <t>Вартість робіт,                 тис. грн.</t>
  </si>
  <si>
    <t xml:space="preserve">на виготовлення проектів землеустрою, що забезпечують еколого-економічне обґрунтування сівозмін та впорядкування угідь </t>
  </si>
  <si>
    <t>на проведення грошової оцінки земель населених пунктів</t>
  </si>
  <si>
    <t xml:space="preserve">на проведення грошової оцінки земель несільськогосподарського призначення за межами населених пунктів </t>
  </si>
  <si>
    <t>Площа земель несільськогосподарського призначення, тис. га</t>
  </si>
  <si>
    <t>Вартість робіт,                                         тис. грн.</t>
  </si>
  <si>
    <t xml:space="preserve">на викуп земельних ділянок, інших обєктів нерухомого майна, що на них розміщені, які перебувають у приватній власності, для суспільних потреб чи з мотивів суспільної необхідності </t>
  </si>
  <si>
    <t xml:space="preserve">на виготовлення землевпорядної та землеоціночної документації для продажу земельних ділянок та прав на них на земельних торгах </t>
  </si>
  <si>
    <t xml:space="preserve">Всього </t>
  </si>
  <si>
    <t>Обсяги фінансування,                          тис. грн.</t>
  </si>
  <si>
    <t>Кількість спеціалістів, які потребують підвищення професійного рівня,  чол.</t>
  </si>
  <si>
    <t>Обсяги фінансування,                  тис. грн.</t>
  </si>
  <si>
    <t xml:space="preserve">Матеріально-технічне забезпечення </t>
  </si>
  <si>
    <t xml:space="preserve">Плоша,                   тис. га </t>
  </si>
  <si>
    <t xml:space="preserve">Кількість агроформувань,   шт. </t>
  </si>
  <si>
    <t>Кількість населених пунктів,  шт.</t>
  </si>
  <si>
    <t>порушені до 1990 року</t>
  </si>
  <si>
    <t>в тому числі за кошти державного бюджету,         тис. грн.</t>
  </si>
  <si>
    <t>Великовербченська</t>
  </si>
  <si>
    <t>Вирівська</t>
  </si>
  <si>
    <t>Зносицька</t>
  </si>
  <si>
    <t>Камяно-Случанська</t>
  </si>
  <si>
    <t>Карасинська</t>
  </si>
  <si>
    <t>Карпилівська</t>
  </si>
  <si>
    <t>Коростська</t>
  </si>
  <si>
    <t>Костянтинівська</t>
  </si>
  <si>
    <t>Кричильська</t>
  </si>
  <si>
    <t>Кузьмівська</t>
  </si>
  <si>
    <t>Любиковицька</t>
  </si>
  <si>
    <t>Люхчанська</t>
  </si>
  <si>
    <t>Немовицька</t>
  </si>
  <si>
    <t>Ремчицька</t>
  </si>
  <si>
    <t>Селищенська</t>
  </si>
  <si>
    <t>Стрільська</t>
  </si>
  <si>
    <t>Тинненська</t>
  </si>
  <si>
    <t>Тутовицька</t>
  </si>
  <si>
    <t>Чудельська</t>
  </si>
  <si>
    <t>Вартість робіт, тис.грн.</t>
  </si>
  <si>
    <t xml:space="preserve">Кількість рад,  шт.  </t>
  </si>
  <si>
    <t>Додаток                                                                     до регіональної програми розвитку земельних відносин у Сарненському районіРівненській області на 2006 – 2015 роки</t>
  </si>
  <si>
    <t>Таблиця 14</t>
  </si>
  <si>
    <t>Таблиця 15</t>
  </si>
  <si>
    <t>Таблиця 13</t>
  </si>
  <si>
    <t>1.1.</t>
  </si>
  <si>
    <t>1.2.</t>
  </si>
  <si>
    <t>7.1.</t>
  </si>
  <si>
    <t>7.2.</t>
  </si>
  <si>
    <t>8.1.</t>
  </si>
  <si>
    <t>8.2.</t>
  </si>
  <si>
    <t>9.1.</t>
  </si>
  <si>
    <t>9.2.</t>
  </si>
  <si>
    <t>Таблиця 16</t>
  </si>
  <si>
    <t>Таблиця 18</t>
  </si>
  <si>
    <t>2011-2015 роки</t>
  </si>
  <si>
    <t>Назва місцевих рад</t>
  </si>
  <si>
    <t>Назва району</t>
  </si>
  <si>
    <t>Сарненська</t>
  </si>
  <si>
    <t>Степанська</t>
  </si>
  <si>
    <t>Клесівська</t>
  </si>
  <si>
    <t>на проведення заходів, передбачених регіональною програмою розвитку земельних відносин, використання та охорони земель в Сарненському районі Рівненської області на 2006-2015 роки</t>
  </si>
  <si>
    <t>Площа еродованих орних земель, які підлягають залуженню, тис.га</t>
  </si>
  <si>
    <t xml:space="preserve"> Управління Держземагентства у Сарненському районі Рівненської області</t>
  </si>
  <si>
    <t xml:space="preserve"> Управління Держземагентства у Сарненському районі Рівненської області, землевпорядні організації</t>
  </si>
  <si>
    <t xml:space="preserve"> Управління Держземагентства у Сарненському районі Рівненської області, райдержадміністрація, органи місцевого самоврядування</t>
  </si>
  <si>
    <t xml:space="preserve"> Управління Держземагентства у Сарненському районі Рівненської області,  фінансове управління райдержадміністрації, органи місцевого самоврядування</t>
  </si>
  <si>
    <t>Управління Держземагентства у Сарненському районі Рівненської області,  райдержадміністрація, органи місцевого самоврядування</t>
  </si>
  <si>
    <t>Управління Держземагентства у Сарненському районі Рівненської області,  райдержадміністрація</t>
  </si>
  <si>
    <t>Управління Держземагентства у Сарненському районі Рівненської області,  управління агропромислового розвитку райдержадміністрації, органи місцевого самоврядування, орендарі земельних паїв</t>
  </si>
  <si>
    <t xml:space="preserve"> Управління Держземагентства у Сарненському районі Рівненської області, управління агропромислового розвитку райдержадміністрації, органи місцевого самоврядування</t>
  </si>
  <si>
    <t xml:space="preserve"> Управління Держземагентства у Сарненському районі Рівненської області, лісові господарства, райдержадміністрація, органи місцевого самоврядування</t>
  </si>
  <si>
    <t xml:space="preserve"> Управління Держземагентства у Сарненському районі Рівненської області,  райдержадміністрація, органи місцевого самоврядування, надрокористувачі</t>
  </si>
  <si>
    <t xml:space="preserve">  Управління Держземагентства у Сарненському районі Рівненської області, райдержадміністрація та органи місцевого самоврядування</t>
  </si>
  <si>
    <t>Управління Держземагентства у Сарненському районі Рівненської області, землевпорядні організації, райдержадміністрація та органи місцевого самоврядування</t>
  </si>
  <si>
    <t xml:space="preserve">Всього                               </t>
  </si>
  <si>
    <t>Інвентаризація земель</t>
  </si>
  <si>
    <t>10.1.</t>
  </si>
  <si>
    <t>10.2.</t>
  </si>
  <si>
    <t>Таблиця 19</t>
  </si>
  <si>
    <t>Таблиця 20</t>
  </si>
  <si>
    <t>Площа земель, тис. га</t>
  </si>
  <si>
    <t>Площа, тис. га</t>
  </si>
  <si>
    <t>щодо реалізації регіональної програми розвитку земельних відносин у Сарненському районі Рівненській області                                                                                                                                                        на 2006 – 2015 роки</t>
  </si>
  <si>
    <t xml:space="preserve">   </t>
  </si>
  <si>
    <t xml:space="preserve">на проведення інвентаризації земель за межами населених пунктів </t>
  </si>
  <si>
    <t xml:space="preserve">на проведення інвентаризації земель в межах населених пунктів </t>
  </si>
  <si>
    <t>Керівник апарату адміністрації</t>
  </si>
  <si>
    <t>В.Стельмах</t>
  </si>
  <si>
    <r>
      <t>Додаток                                                                                                            до розпорядження голови райдержадміністрації                                                                                                                                                                                                                                                                                                                                                                                                                                                                                                                                                             ____</t>
    </r>
    <r>
      <rPr>
        <u val="single"/>
        <sz val="11"/>
        <rFont val="Times New Roman"/>
        <family val="1"/>
      </rPr>
      <t>11.2013</t>
    </r>
    <r>
      <rPr>
        <sz val="11"/>
        <rFont val="Times New Roman"/>
        <family val="1"/>
      </rPr>
      <t xml:space="preserve">    № ______  </t>
    </r>
  </si>
</sst>
</file>

<file path=xl/styles.xml><?xml version="1.0" encoding="utf-8"?>
<styleSheet xmlns="http://schemas.openxmlformats.org/spreadsheetml/2006/main">
  <numFmts count="3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#,##0.00\ &quot;грн.&quot;"/>
    <numFmt numFmtId="182" formatCode="_-###0.0_-;\-###0.0_-;_-\ &quot;&quot;??_-;_-@_-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64">
    <font>
      <sz val="10"/>
      <name val="Arial Cyr"/>
      <family val="0"/>
    </font>
    <font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8"/>
      <name val="Arial Cyr"/>
      <family val="0"/>
    </font>
    <font>
      <b/>
      <sz val="13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i/>
      <sz val="9"/>
      <name val="Times New Roman"/>
      <family val="1"/>
    </font>
    <font>
      <b/>
      <u val="single"/>
      <sz val="10"/>
      <name val="Times New Roman"/>
      <family val="1"/>
    </font>
    <font>
      <sz val="10"/>
      <name val="Arial"/>
      <family val="2"/>
    </font>
    <font>
      <u val="single"/>
      <sz val="10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color indexed="10"/>
      <name val="Times New Roman"/>
      <family val="1"/>
    </font>
    <font>
      <i/>
      <sz val="12"/>
      <color indexed="10"/>
      <name val="Times New Roman"/>
      <family val="1"/>
    </font>
    <font>
      <b/>
      <i/>
      <sz val="14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color indexed="10"/>
      <name val="Times New Roman"/>
      <family val="1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2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17" fillId="0" borderId="0">
      <alignment/>
      <protection/>
    </xf>
    <xf numFmtId="0" fontId="26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306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center" vertical="center" wrapText="1"/>
    </xf>
    <xf numFmtId="180" fontId="6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7" fillId="0" borderId="10" xfId="0" applyFont="1" applyFill="1" applyBorder="1" applyAlignment="1">
      <alignment horizontal="center" wrapText="1"/>
    </xf>
    <xf numFmtId="0" fontId="7" fillId="0" borderId="0" xfId="0" applyFont="1" applyFill="1" applyAlignment="1">
      <alignment/>
    </xf>
    <xf numFmtId="0" fontId="6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/>
    </xf>
    <xf numFmtId="180" fontId="6" fillId="0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vertical="center"/>
    </xf>
    <xf numFmtId="180" fontId="1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180" fontId="6" fillId="0" borderId="10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wrapText="1"/>
    </xf>
    <xf numFmtId="1" fontId="6" fillId="0" borderId="10" xfId="0" applyNumberFormat="1" applyFont="1" applyFill="1" applyBorder="1" applyAlignment="1">
      <alignment horizontal="center" wrapText="1"/>
    </xf>
    <xf numFmtId="180" fontId="7" fillId="0" borderId="10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180" fontId="11" fillId="0" borderId="10" xfId="0" applyNumberFormat="1" applyFont="1" applyBorder="1" applyAlignment="1">
      <alignment horizontal="center" vertical="center"/>
    </xf>
    <xf numFmtId="180" fontId="6" fillId="0" borderId="12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12" xfId="0" applyNumberFormat="1" applyFont="1" applyFill="1" applyBorder="1" applyAlignment="1">
      <alignment horizontal="center" wrapText="1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2" fontId="12" fillId="0" borderId="10" xfId="0" applyNumberFormat="1" applyFont="1" applyBorder="1" applyAlignment="1">
      <alignment horizontal="center" vertical="top" wrapText="1"/>
    </xf>
    <xf numFmtId="0" fontId="11" fillId="0" borderId="0" xfId="0" applyFont="1" applyAlignment="1">
      <alignment horizontal="center"/>
    </xf>
    <xf numFmtId="2" fontId="11" fillId="0" borderId="0" xfId="0" applyNumberFormat="1" applyFont="1" applyAlignment="1">
      <alignment/>
    </xf>
    <xf numFmtId="180" fontId="14" fillId="0" borderId="10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180" fontId="14" fillId="0" borderId="0" xfId="0" applyNumberFormat="1" applyFont="1" applyBorder="1" applyAlignment="1">
      <alignment horizontal="center" vertical="center"/>
    </xf>
    <xf numFmtId="180" fontId="10" fillId="0" borderId="10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2" fontId="12" fillId="0" borderId="0" xfId="0" applyNumberFormat="1" applyFont="1" applyAlignment="1">
      <alignment vertical="center"/>
    </xf>
    <xf numFmtId="2" fontId="10" fillId="0" borderId="0" xfId="0" applyNumberFormat="1" applyFont="1" applyAlignment="1">
      <alignment horizontal="center" vertical="center"/>
    </xf>
    <xf numFmtId="2" fontId="11" fillId="0" borderId="10" xfId="0" applyNumberFormat="1" applyFont="1" applyBorder="1" applyAlignment="1">
      <alignment horizontal="center"/>
    </xf>
    <xf numFmtId="2" fontId="11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vertical="center"/>
    </xf>
    <xf numFmtId="0" fontId="14" fillId="0" borderId="1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10" fillId="0" borderId="10" xfId="0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1" fillId="0" borderId="13" xfId="0" applyFont="1" applyBorder="1" applyAlignment="1">
      <alignment vertical="center" wrapText="1"/>
    </xf>
    <xf numFmtId="0" fontId="11" fillId="0" borderId="14" xfId="0" applyFont="1" applyBorder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horizontal="right" wrapText="1"/>
    </xf>
    <xf numFmtId="0" fontId="14" fillId="0" borderId="0" xfId="0" applyFont="1" applyAlignment="1">
      <alignment horizontal="right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180" fontId="11" fillId="0" borderId="10" xfId="0" applyNumberFormat="1" applyFont="1" applyBorder="1" applyAlignment="1">
      <alignment horizontal="center" vertical="center" wrapText="1"/>
    </xf>
    <xf numFmtId="180" fontId="11" fillId="0" borderId="0" xfId="0" applyNumberFormat="1" applyFont="1" applyBorder="1" applyAlignment="1">
      <alignment horizontal="center"/>
    </xf>
    <xf numFmtId="0" fontId="12" fillId="0" borderId="0" xfId="0" applyFont="1" applyAlignment="1">
      <alignment/>
    </xf>
    <xf numFmtId="180" fontId="12" fillId="0" borderId="10" xfId="0" applyNumberFormat="1" applyFont="1" applyBorder="1" applyAlignment="1">
      <alignment horizontal="center" wrapText="1"/>
    </xf>
    <xf numFmtId="180" fontId="12" fillId="0" borderId="0" xfId="0" applyNumberFormat="1" applyFont="1" applyBorder="1" applyAlignment="1">
      <alignment horizontal="center" wrapText="1"/>
    </xf>
    <xf numFmtId="0" fontId="11" fillId="0" borderId="0" xfId="0" applyFont="1" applyBorder="1" applyAlignment="1">
      <alignment horizontal="center"/>
    </xf>
    <xf numFmtId="0" fontId="11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0" fillId="0" borderId="0" xfId="0" applyFont="1" applyAlignment="1">
      <alignment horizontal="right"/>
    </xf>
    <xf numFmtId="180" fontId="1" fillId="0" borderId="10" xfId="53" applyNumberFormat="1" applyFont="1" applyFill="1" applyBorder="1" applyAlignment="1">
      <alignment horizontal="center" vertical="center"/>
      <protection/>
    </xf>
    <xf numFmtId="0" fontId="11" fillId="0" borderId="10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10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 wrapText="1"/>
    </xf>
    <xf numFmtId="0" fontId="10" fillId="0" borderId="0" xfId="0" applyFont="1" applyAlignment="1">
      <alignment horizontal="right" wrapText="1"/>
    </xf>
    <xf numFmtId="0" fontId="15" fillId="0" borderId="0" xfId="0" applyFont="1" applyAlignment="1">
      <alignment horizontal="right"/>
    </xf>
    <xf numFmtId="0" fontId="6" fillId="0" borderId="15" xfId="0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top" wrapText="1"/>
    </xf>
    <xf numFmtId="180" fontId="6" fillId="0" borderId="15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180" fontId="11" fillId="0" borderId="12" xfId="0" applyNumberFormat="1" applyFont="1" applyBorder="1" applyAlignment="1">
      <alignment horizontal="center" vertical="center" wrapText="1"/>
    </xf>
    <xf numFmtId="180" fontId="12" fillId="0" borderId="10" xfId="0" applyNumberFormat="1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180" fontId="12" fillId="0" borderId="10" xfId="0" applyNumberFormat="1" applyFont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180" fontId="19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180" fontId="6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10" fillId="0" borderId="10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/>
    </xf>
    <xf numFmtId="0" fontId="6" fillId="0" borderId="10" xfId="0" applyNumberFormat="1" applyFont="1" applyFill="1" applyBorder="1" applyAlignment="1">
      <alignment horizontal="center" wrapText="1"/>
    </xf>
    <xf numFmtId="180" fontId="6" fillId="0" borderId="0" xfId="0" applyNumberFormat="1" applyFont="1" applyFill="1" applyAlignment="1">
      <alignment/>
    </xf>
    <xf numFmtId="0" fontId="6" fillId="0" borderId="10" xfId="0" applyNumberFormat="1" applyFont="1" applyFill="1" applyBorder="1" applyAlignment="1">
      <alignment horizontal="center" vertical="center" wrapText="1"/>
    </xf>
    <xf numFmtId="180" fontId="20" fillId="0" borderId="0" xfId="0" applyNumberFormat="1" applyFont="1" applyFill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180" fontId="19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180" fontId="21" fillId="0" borderId="0" xfId="0" applyNumberFormat="1" applyFont="1" applyFill="1" applyAlignment="1">
      <alignment horizontal="center" vertical="center"/>
    </xf>
    <xf numFmtId="0" fontId="22" fillId="0" borderId="0" xfId="0" applyFont="1" applyFill="1" applyAlignment="1">
      <alignment horizontal="center"/>
    </xf>
    <xf numFmtId="0" fontId="6" fillId="0" borderId="17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vertical="center"/>
    </xf>
    <xf numFmtId="180" fontId="24" fillId="0" borderId="10" xfId="0" applyNumberFormat="1" applyFont="1" applyFill="1" applyBorder="1" applyAlignment="1">
      <alignment/>
    </xf>
    <xf numFmtId="180" fontId="9" fillId="0" borderId="10" xfId="0" applyNumberFormat="1" applyFont="1" applyFill="1" applyBorder="1" applyAlignment="1">
      <alignment horizontal="center" vertical="center"/>
    </xf>
    <xf numFmtId="180" fontId="9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left" vertical="center" wrapText="1"/>
    </xf>
    <xf numFmtId="180" fontId="5" fillId="0" borderId="10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0" fontId="10" fillId="0" borderId="11" xfId="0" applyFont="1" applyFill="1" applyBorder="1" applyAlignment="1">
      <alignment horizontal="left" vertical="top" wrapText="1"/>
    </xf>
    <xf numFmtId="180" fontId="6" fillId="0" borderId="11" xfId="0" applyNumberFormat="1" applyFont="1" applyFill="1" applyBorder="1" applyAlignment="1">
      <alignment horizontal="center" vertical="center" wrapText="1"/>
    </xf>
    <xf numFmtId="180" fontId="6" fillId="0" borderId="11" xfId="0" applyNumberFormat="1" applyFont="1" applyFill="1" applyBorder="1" applyAlignment="1">
      <alignment horizontal="center" vertical="center"/>
    </xf>
    <xf numFmtId="180" fontId="6" fillId="0" borderId="12" xfId="0" applyNumberFormat="1" applyFont="1" applyFill="1" applyBorder="1" applyAlignment="1">
      <alignment horizontal="center" wrapText="1"/>
    </xf>
    <xf numFmtId="180" fontId="6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10" fillId="0" borderId="0" xfId="0" applyFont="1" applyFill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180" fontId="1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80" fontId="5" fillId="0" borderId="10" xfId="0" applyNumberFormat="1" applyFont="1" applyFill="1" applyBorder="1" applyAlignment="1">
      <alignment horizontal="center" vertical="center" wrapText="1"/>
    </xf>
    <xf numFmtId="180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180" fontId="1" fillId="0" borderId="12" xfId="0" applyNumberFormat="1" applyFont="1" applyFill="1" applyBorder="1" applyAlignment="1">
      <alignment horizontal="center" vertical="center" wrapText="1"/>
    </xf>
    <xf numFmtId="180" fontId="1" fillId="0" borderId="12" xfId="0" applyNumberFormat="1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180" fontId="5" fillId="0" borderId="10" xfId="0" applyNumberFormat="1" applyFont="1" applyBorder="1" applyAlignment="1">
      <alignment horizontal="center" vertical="center" wrapText="1"/>
    </xf>
    <xf numFmtId="180" fontId="5" fillId="0" borderId="12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180" fontId="1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wrapText="1"/>
    </xf>
    <xf numFmtId="0" fontId="5" fillId="0" borderId="10" xfId="0" applyNumberFormat="1" applyFont="1" applyBorder="1" applyAlignment="1">
      <alignment horizontal="center" wrapText="1"/>
    </xf>
    <xf numFmtId="180" fontId="5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vertical="center" wrapText="1"/>
    </xf>
    <xf numFmtId="180" fontId="5" fillId="0" borderId="10" xfId="0" applyNumberFormat="1" applyFont="1" applyBorder="1" applyAlignment="1">
      <alignment horizontal="center" vertical="top" wrapText="1"/>
    </xf>
    <xf numFmtId="0" fontId="28" fillId="0" borderId="10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vertical="center" wrapText="1"/>
    </xf>
    <xf numFmtId="2" fontId="1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180" fontId="6" fillId="0" borderId="12" xfId="0" applyNumberFormat="1" applyFont="1" applyFill="1" applyBorder="1" applyAlignment="1">
      <alignment/>
    </xf>
    <xf numFmtId="180" fontId="6" fillId="0" borderId="0" xfId="0" applyNumberFormat="1" applyFont="1" applyFill="1" applyBorder="1" applyAlignment="1">
      <alignment/>
    </xf>
    <xf numFmtId="2" fontId="6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2" fontId="6" fillId="33" borderId="10" xfId="0" applyNumberFormat="1" applyFont="1" applyFill="1" applyBorder="1" applyAlignment="1">
      <alignment horizontal="center" vertical="center" wrapText="1"/>
    </xf>
    <xf numFmtId="180" fontId="6" fillId="33" borderId="10" xfId="0" applyNumberFormat="1" applyFont="1" applyFill="1" applyBorder="1" applyAlignment="1">
      <alignment horizontal="center" vertical="center"/>
    </xf>
    <xf numFmtId="180" fontId="6" fillId="33" borderId="10" xfId="0" applyNumberFormat="1" applyFont="1" applyFill="1" applyBorder="1" applyAlignment="1">
      <alignment horizontal="center" vertical="center" wrapText="1"/>
    </xf>
    <xf numFmtId="1" fontId="6" fillId="33" borderId="10" xfId="0" applyNumberFormat="1" applyFont="1" applyFill="1" applyBorder="1" applyAlignment="1">
      <alignment horizontal="center" vertical="center" wrapText="1"/>
    </xf>
    <xf numFmtId="180" fontId="20" fillId="0" borderId="10" xfId="0" applyNumberFormat="1" applyFont="1" applyFill="1" applyBorder="1" applyAlignment="1">
      <alignment/>
    </xf>
    <xf numFmtId="0" fontId="6" fillId="0" borderId="18" xfId="0" applyFont="1" applyFill="1" applyBorder="1" applyAlignment="1">
      <alignment horizontal="center" vertical="center" wrapText="1"/>
    </xf>
    <xf numFmtId="180" fontId="6" fillId="0" borderId="11" xfId="0" applyNumberFormat="1" applyFont="1" applyFill="1" applyBorder="1" applyAlignment="1">
      <alignment horizontal="center"/>
    </xf>
    <xf numFmtId="180" fontId="6" fillId="0" borderId="12" xfId="0" applyNumberFormat="1" applyFont="1" applyFill="1" applyBorder="1" applyAlignment="1">
      <alignment horizontal="center"/>
    </xf>
    <xf numFmtId="180" fontId="6" fillId="0" borderId="0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top" wrapText="1"/>
    </xf>
    <xf numFmtId="0" fontId="6" fillId="0" borderId="16" xfId="0" applyFont="1" applyFill="1" applyBorder="1" applyAlignment="1">
      <alignment horizontal="center" vertical="center" wrapText="1"/>
    </xf>
    <xf numFmtId="1" fontId="6" fillId="0" borderId="16" xfId="0" applyNumberFormat="1" applyFont="1" applyFill="1" applyBorder="1" applyAlignment="1">
      <alignment horizontal="center" vertical="center" wrapText="1"/>
    </xf>
    <xf numFmtId="180" fontId="11" fillId="0" borderId="10" xfId="0" applyNumberFormat="1" applyFont="1" applyBorder="1" applyAlignment="1">
      <alignment horizontal="center" vertical="top" wrapText="1"/>
    </xf>
    <xf numFmtId="2" fontId="11" fillId="0" borderId="0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center" vertical="top"/>
    </xf>
    <xf numFmtId="2" fontId="12" fillId="0" borderId="0" xfId="0" applyNumberFormat="1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center" wrapText="1"/>
    </xf>
    <xf numFmtId="49" fontId="12" fillId="0" borderId="0" xfId="0" applyNumberFormat="1" applyFont="1" applyBorder="1" applyAlignment="1">
      <alignment horizontal="center" vertical="top"/>
    </xf>
    <xf numFmtId="0" fontId="6" fillId="0" borderId="19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top" wrapText="1"/>
    </xf>
    <xf numFmtId="0" fontId="10" fillId="0" borderId="12" xfId="0" applyFont="1" applyBorder="1" applyAlignment="1">
      <alignment wrapText="1"/>
    </xf>
    <xf numFmtId="0" fontId="10" fillId="0" borderId="11" xfId="0" applyFont="1" applyBorder="1" applyAlignment="1">
      <alignment wrapText="1"/>
    </xf>
    <xf numFmtId="0" fontId="10" fillId="0" borderId="10" xfId="0" applyFont="1" applyBorder="1" applyAlignment="1">
      <alignment wrapText="1"/>
    </xf>
    <xf numFmtId="0" fontId="10" fillId="0" borderId="19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center" wrapText="1"/>
    </xf>
    <xf numFmtId="180" fontId="6" fillId="0" borderId="16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top" wrapText="1"/>
    </xf>
    <xf numFmtId="0" fontId="9" fillId="0" borderId="13" xfId="0" applyFont="1" applyFill="1" applyBorder="1" applyAlignment="1">
      <alignment horizontal="center" vertical="top" wrapText="1"/>
    </xf>
    <xf numFmtId="0" fontId="9" fillId="0" borderId="14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9" fillId="0" borderId="21" xfId="0" applyFont="1" applyFill="1" applyBorder="1" applyAlignment="1">
      <alignment horizontal="center" vertical="center" wrapText="1"/>
    </xf>
    <xf numFmtId="16" fontId="6" fillId="0" borderId="10" xfId="0" applyNumberFormat="1" applyFont="1" applyFill="1" applyBorder="1" applyAlignment="1">
      <alignment horizontal="center" vertical="center" wrapText="1"/>
    </xf>
    <xf numFmtId="16" fontId="6" fillId="0" borderId="11" xfId="0" applyNumberFormat="1" applyFont="1" applyFill="1" applyBorder="1" applyAlignment="1">
      <alignment horizontal="center" vertical="center" wrapText="1"/>
    </xf>
    <xf numFmtId="16" fontId="6" fillId="0" borderId="15" xfId="0" applyNumberFormat="1" applyFont="1" applyFill="1" applyBorder="1" applyAlignment="1">
      <alignment horizontal="center" vertical="center" wrapText="1"/>
    </xf>
    <xf numFmtId="16" fontId="6" fillId="0" borderId="12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180" fontId="1" fillId="0" borderId="11" xfId="0" applyNumberFormat="1" applyFont="1" applyFill="1" applyBorder="1" applyAlignment="1">
      <alignment horizontal="center" vertical="center"/>
    </xf>
    <xf numFmtId="180" fontId="1" fillId="0" borderId="15" xfId="0" applyNumberFormat="1" applyFont="1" applyFill="1" applyBorder="1" applyAlignment="1">
      <alignment horizontal="center" vertical="center"/>
    </xf>
    <xf numFmtId="180" fontId="1" fillId="0" borderId="12" xfId="0" applyNumberFormat="1" applyFont="1" applyFill="1" applyBorder="1" applyAlignment="1">
      <alignment horizontal="center" vertical="center"/>
    </xf>
    <xf numFmtId="16" fontId="6" fillId="0" borderId="19" xfId="0" applyNumberFormat="1" applyFont="1" applyFill="1" applyBorder="1" applyAlignment="1">
      <alignment horizontal="center" vertical="center" wrapText="1"/>
    </xf>
    <xf numFmtId="16" fontId="6" fillId="0" borderId="20" xfId="0" applyNumberFormat="1" applyFont="1" applyFill="1" applyBorder="1" applyAlignment="1">
      <alignment horizontal="center" vertical="center" wrapText="1"/>
    </xf>
    <xf numFmtId="16" fontId="6" fillId="0" borderId="18" xfId="0" applyNumberFormat="1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11" fillId="0" borderId="21" xfId="0" applyFont="1" applyBorder="1" applyAlignment="1">
      <alignment horizontal="right"/>
    </xf>
    <xf numFmtId="0" fontId="18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top" wrapText="1"/>
    </xf>
    <xf numFmtId="0" fontId="10" fillId="0" borderId="14" xfId="0" applyFont="1" applyFill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2" fontId="11" fillId="0" borderId="10" xfId="0" applyNumberFormat="1" applyFont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left"/>
    </xf>
    <xf numFmtId="0" fontId="10" fillId="0" borderId="14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/>
    </xf>
    <xf numFmtId="2" fontId="1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10" fillId="0" borderId="21" xfId="0" applyFont="1" applyFill="1" applyBorder="1" applyAlignment="1">
      <alignment horizontal="right"/>
    </xf>
    <xf numFmtId="0" fontId="12" fillId="0" borderId="0" xfId="0" applyFont="1" applyAlignment="1">
      <alignment horizontal="center" vertical="center" wrapText="1"/>
    </xf>
    <xf numFmtId="0" fontId="14" fillId="0" borderId="0" xfId="0" applyFont="1" applyAlignment="1">
      <alignment horizontal="right" vertical="center" wrapText="1"/>
    </xf>
    <xf numFmtId="0" fontId="10" fillId="0" borderId="1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 wrapText="1"/>
    </xf>
    <xf numFmtId="0" fontId="12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0" fillId="0" borderId="21" xfId="0" applyFont="1" applyBorder="1" applyAlignment="1">
      <alignment horizontal="right"/>
    </xf>
    <xf numFmtId="0" fontId="6" fillId="0" borderId="21" xfId="0" applyFont="1" applyBorder="1" applyAlignment="1">
      <alignment horizontal="center" vertical="center" wrapText="1"/>
    </xf>
    <xf numFmtId="180" fontId="12" fillId="0" borderId="16" xfId="0" applyNumberFormat="1" applyFont="1" applyBorder="1" applyAlignment="1">
      <alignment horizontal="center" vertical="top" wrapText="1"/>
    </xf>
    <xf numFmtId="180" fontId="12" fillId="0" borderId="14" xfId="0" applyNumberFormat="1" applyFont="1" applyBorder="1" applyAlignment="1">
      <alignment horizontal="center" vertical="top" wrapText="1"/>
    </xf>
    <xf numFmtId="180" fontId="1" fillId="0" borderId="16" xfId="0" applyNumberFormat="1" applyFont="1" applyBorder="1" applyAlignment="1">
      <alignment horizontal="center" vertical="center"/>
    </xf>
    <xf numFmtId="180" fontId="1" fillId="0" borderId="14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3"/>
  <sheetViews>
    <sheetView view="pageBreakPreview" zoomScaleSheetLayoutView="100" zoomScalePageLayoutView="0" workbookViewId="0" topLeftCell="A1">
      <selection activeCell="A8" sqref="A8:E8"/>
    </sheetView>
  </sheetViews>
  <sheetFormatPr defaultColWidth="9.00390625" defaultRowHeight="12.75"/>
  <cols>
    <col min="1" max="1" width="5.875" style="1" customWidth="1"/>
    <col min="2" max="2" width="55.875" style="2" customWidth="1"/>
    <col min="3" max="3" width="12.375" style="2" customWidth="1"/>
    <col min="4" max="4" width="9.25390625" style="2" customWidth="1"/>
    <col min="5" max="5" width="17.00390625" style="2" customWidth="1"/>
    <col min="6" max="6" width="9.125" style="2" customWidth="1"/>
    <col min="7" max="7" width="16.75390625" style="2" customWidth="1"/>
    <col min="8" max="8" width="9.875" style="2" customWidth="1"/>
    <col min="9" max="16384" width="9.125" style="2" customWidth="1"/>
  </cols>
  <sheetData>
    <row r="1" spans="4:5" ht="15" customHeight="1">
      <c r="D1" s="234" t="s">
        <v>185</v>
      </c>
      <c r="E1" s="234"/>
    </row>
    <row r="2" spans="4:5" ht="15">
      <c r="D2" s="234"/>
      <c r="E2" s="234"/>
    </row>
    <row r="3" spans="4:5" ht="15">
      <c r="D3" s="234"/>
      <c r="E3" s="234"/>
    </row>
    <row r="4" spans="4:5" ht="15">
      <c r="D4" s="234"/>
      <c r="E4" s="234"/>
    </row>
    <row r="5" spans="4:5" ht="16.5" customHeight="1">
      <c r="D5" s="225" t="s">
        <v>55</v>
      </c>
      <c r="E5" s="225"/>
    </row>
    <row r="6" ht="15" hidden="1"/>
    <row r="7" spans="1:4" ht="15" customHeight="1">
      <c r="A7" s="22"/>
      <c r="B7" s="226" t="s">
        <v>81</v>
      </c>
      <c r="C7" s="226"/>
      <c r="D7" s="226"/>
    </row>
    <row r="8" spans="1:5" ht="33.75" customHeight="1">
      <c r="A8" s="227" t="s">
        <v>157</v>
      </c>
      <c r="B8" s="227"/>
      <c r="C8" s="227"/>
      <c r="D8" s="227"/>
      <c r="E8" s="227"/>
    </row>
    <row r="9" spans="1:4" ht="14.25" customHeight="1">
      <c r="A9" s="228"/>
      <c r="B9" s="228"/>
      <c r="C9" s="228"/>
      <c r="D9" s="228"/>
    </row>
    <row r="10" spans="1:5" s="3" customFormat="1" ht="19.5" customHeight="1">
      <c r="A10" s="219" t="s">
        <v>0</v>
      </c>
      <c r="B10" s="219" t="s">
        <v>1</v>
      </c>
      <c r="C10" s="219" t="s">
        <v>2</v>
      </c>
      <c r="D10" s="235" t="s">
        <v>151</v>
      </c>
      <c r="E10" s="236"/>
    </row>
    <row r="11" spans="1:5" s="3" customFormat="1" ht="35.25" customHeight="1">
      <c r="A11" s="219"/>
      <c r="B11" s="219"/>
      <c r="C11" s="219"/>
      <c r="D11" s="175" t="s">
        <v>3</v>
      </c>
      <c r="E11" s="175" t="s">
        <v>29</v>
      </c>
    </row>
    <row r="12" spans="1:5" s="6" customFormat="1" ht="15">
      <c r="A12" s="4">
        <v>1</v>
      </c>
      <c r="B12" s="5">
        <v>2</v>
      </c>
      <c r="C12" s="5">
        <v>3</v>
      </c>
      <c r="D12" s="5">
        <v>4</v>
      </c>
      <c r="E12" s="5">
        <v>5</v>
      </c>
    </row>
    <row r="13" spans="1:7" s="6" customFormat="1" ht="27.75" customHeight="1">
      <c r="A13" s="213" t="s">
        <v>62</v>
      </c>
      <c r="B13" s="214"/>
      <c r="C13" s="214"/>
      <c r="D13" s="214"/>
      <c r="E13" s="215"/>
      <c r="G13" s="120"/>
    </row>
    <row r="14" spans="1:8" s="10" customFormat="1" ht="33" customHeight="1">
      <c r="A14" s="8">
        <v>1</v>
      </c>
      <c r="B14" s="7" t="s">
        <v>64</v>
      </c>
      <c r="C14" s="8" t="s">
        <v>5</v>
      </c>
      <c r="D14" s="9">
        <v>22.9</v>
      </c>
      <c r="E14" s="24">
        <v>6828</v>
      </c>
      <c r="F14" s="118"/>
      <c r="H14" s="111"/>
    </row>
    <row r="15" spans="1:8" s="10" customFormat="1" ht="30" customHeight="1">
      <c r="A15" s="211" t="s">
        <v>141</v>
      </c>
      <c r="B15" s="16" t="s">
        <v>65</v>
      </c>
      <c r="C15" s="8" t="s">
        <v>5</v>
      </c>
      <c r="D15" s="9">
        <v>14.4</v>
      </c>
      <c r="E15" s="24">
        <v>1728</v>
      </c>
      <c r="H15" s="111"/>
    </row>
    <row r="16" spans="1:8" s="10" customFormat="1" ht="15" customHeight="1">
      <c r="A16" s="212"/>
      <c r="B16" s="115" t="s">
        <v>4</v>
      </c>
      <c r="C16" s="8"/>
      <c r="D16" s="9">
        <v>14.4</v>
      </c>
      <c r="E16" s="24">
        <v>1728</v>
      </c>
      <c r="H16" s="111"/>
    </row>
    <row r="17" spans="1:8" s="10" customFormat="1" ht="15" customHeight="1" hidden="1">
      <c r="A17" s="212"/>
      <c r="B17" s="61" t="s">
        <v>6</v>
      </c>
      <c r="C17" s="8"/>
      <c r="D17" s="9"/>
      <c r="E17" s="24"/>
      <c r="H17" s="111"/>
    </row>
    <row r="18" spans="1:8" s="10" customFormat="1" ht="15" customHeight="1" hidden="1">
      <c r="A18" s="212"/>
      <c r="B18" s="115" t="s">
        <v>63</v>
      </c>
      <c r="C18" s="8"/>
      <c r="D18" s="9"/>
      <c r="E18" s="24"/>
      <c r="H18" s="111"/>
    </row>
    <row r="19" spans="1:8" s="10" customFormat="1" ht="15" customHeight="1" hidden="1">
      <c r="A19" s="220"/>
      <c r="B19" s="115" t="s">
        <v>71</v>
      </c>
      <c r="C19" s="8"/>
      <c r="D19" s="9"/>
      <c r="E19" s="24"/>
      <c r="H19" s="111"/>
    </row>
    <row r="20" spans="1:8" s="10" customFormat="1" ht="33" customHeight="1">
      <c r="A20" s="221" t="s">
        <v>142</v>
      </c>
      <c r="B20" s="16" t="s">
        <v>66</v>
      </c>
      <c r="C20" s="8" t="s">
        <v>5</v>
      </c>
      <c r="D20" s="9">
        <v>8.5</v>
      </c>
      <c r="E20" s="24">
        <v>5100</v>
      </c>
      <c r="H20" s="111"/>
    </row>
    <row r="21" spans="1:8" s="10" customFormat="1" ht="15" customHeight="1" hidden="1">
      <c r="A21" s="222"/>
      <c r="B21" s="115" t="s">
        <v>4</v>
      </c>
      <c r="C21" s="8"/>
      <c r="D21" s="9"/>
      <c r="E21" s="24"/>
      <c r="H21" s="111"/>
    </row>
    <row r="22" spans="1:8" s="10" customFormat="1" ht="15" customHeight="1" hidden="1">
      <c r="A22" s="222"/>
      <c r="B22" s="116" t="s">
        <v>6</v>
      </c>
      <c r="C22" s="8"/>
      <c r="D22" s="9"/>
      <c r="E22" s="24"/>
      <c r="H22" s="111"/>
    </row>
    <row r="23" spans="1:8" s="10" customFormat="1" ht="15" customHeight="1" hidden="1">
      <c r="A23" s="222"/>
      <c r="B23" s="115" t="s">
        <v>63</v>
      </c>
      <c r="C23" s="8"/>
      <c r="D23" s="9"/>
      <c r="E23" s="24"/>
      <c r="H23" s="111"/>
    </row>
    <row r="24" spans="1:8" s="10" customFormat="1" ht="18" customHeight="1">
      <c r="A24" s="223"/>
      <c r="B24" s="115" t="s">
        <v>71</v>
      </c>
      <c r="C24" s="8"/>
      <c r="D24" s="9">
        <v>8.5</v>
      </c>
      <c r="E24" s="24">
        <v>5100</v>
      </c>
      <c r="H24" s="111"/>
    </row>
    <row r="25" spans="1:8" s="10" customFormat="1" ht="24" customHeight="1">
      <c r="A25" s="216" t="s">
        <v>22</v>
      </c>
      <c r="B25" s="217"/>
      <c r="C25" s="217"/>
      <c r="D25" s="217"/>
      <c r="E25" s="218"/>
      <c r="G25" s="120"/>
      <c r="H25" s="110"/>
    </row>
    <row r="26" spans="1:8" s="10" customFormat="1" ht="15" customHeight="1" hidden="1">
      <c r="A26" s="212"/>
      <c r="B26" s="115" t="s">
        <v>63</v>
      </c>
      <c r="C26" s="8"/>
      <c r="D26" s="9"/>
      <c r="E26" s="24"/>
      <c r="G26" s="144"/>
      <c r="H26" s="123"/>
    </row>
    <row r="27" spans="1:8" s="10" customFormat="1" ht="15" customHeight="1" hidden="1">
      <c r="A27" s="220"/>
      <c r="B27" s="115" t="s">
        <v>71</v>
      </c>
      <c r="C27" s="8"/>
      <c r="D27" s="9"/>
      <c r="E27" s="24"/>
      <c r="G27" s="144"/>
      <c r="H27" s="123"/>
    </row>
    <row r="28" spans="1:8" s="10" customFormat="1" ht="19.5" customHeight="1">
      <c r="A28" s="211">
        <v>2</v>
      </c>
      <c r="B28" s="7" t="s">
        <v>11</v>
      </c>
      <c r="C28" s="8" t="s">
        <v>12</v>
      </c>
      <c r="D28" s="9">
        <v>0.3</v>
      </c>
      <c r="E28" s="24">
        <v>450</v>
      </c>
      <c r="G28" s="122"/>
      <c r="H28" s="123"/>
    </row>
    <row r="29" spans="1:8" s="10" customFormat="1" ht="15" customHeight="1" hidden="1">
      <c r="A29" s="212"/>
      <c r="B29" s="115" t="s">
        <v>4</v>
      </c>
      <c r="C29" s="8"/>
      <c r="D29" s="9"/>
      <c r="E29" s="24"/>
      <c r="G29" s="122"/>
      <c r="H29" s="123"/>
    </row>
    <row r="30" spans="1:8" s="10" customFormat="1" ht="15" customHeight="1" hidden="1">
      <c r="A30" s="212"/>
      <c r="B30" s="116" t="s">
        <v>6</v>
      </c>
      <c r="C30" s="8"/>
      <c r="D30" s="9"/>
      <c r="E30" s="24"/>
      <c r="G30" s="122"/>
      <c r="H30" s="123"/>
    </row>
    <row r="31" spans="1:8" s="10" customFormat="1" ht="15" customHeight="1">
      <c r="A31" s="212"/>
      <c r="B31" s="115" t="s">
        <v>63</v>
      </c>
      <c r="C31" s="8"/>
      <c r="D31" s="183">
        <v>0.15</v>
      </c>
      <c r="E31" s="184">
        <v>225</v>
      </c>
      <c r="G31" s="122"/>
      <c r="H31" s="123"/>
    </row>
    <row r="32" spans="1:8" s="10" customFormat="1" ht="15" customHeight="1">
      <c r="A32" s="220"/>
      <c r="B32" s="115" t="s">
        <v>71</v>
      </c>
      <c r="C32" s="8"/>
      <c r="D32" s="183">
        <v>0.15</v>
      </c>
      <c r="E32" s="184">
        <v>225</v>
      </c>
      <c r="G32" s="122"/>
      <c r="H32" s="123"/>
    </row>
    <row r="33" spans="1:8" s="17" customFormat="1" ht="37.5" customHeight="1">
      <c r="A33" s="211">
        <v>3</v>
      </c>
      <c r="B33" s="16" t="s">
        <v>13</v>
      </c>
      <c r="C33" s="8" t="s">
        <v>14</v>
      </c>
      <c r="D33" s="9">
        <v>6.5</v>
      </c>
      <c r="E33" s="24">
        <v>194.9</v>
      </c>
      <c r="G33" s="124"/>
      <c r="H33" s="125"/>
    </row>
    <row r="34" spans="1:8" s="17" customFormat="1" ht="15" customHeight="1">
      <c r="A34" s="212"/>
      <c r="B34" s="115" t="s">
        <v>4</v>
      </c>
      <c r="C34" s="8"/>
      <c r="D34" s="185">
        <v>3.1</v>
      </c>
      <c r="E34" s="184">
        <v>92.4</v>
      </c>
      <c r="G34" s="122"/>
      <c r="H34" s="125"/>
    </row>
    <row r="35" spans="1:8" s="17" customFormat="1" ht="15" customHeight="1" hidden="1">
      <c r="A35" s="212"/>
      <c r="B35" s="116" t="s">
        <v>6</v>
      </c>
      <c r="C35" s="8"/>
      <c r="D35" s="185"/>
      <c r="E35" s="184"/>
      <c r="G35" s="122"/>
      <c r="H35" s="125"/>
    </row>
    <row r="36" spans="1:8" s="17" customFormat="1" ht="15" customHeight="1" hidden="1">
      <c r="A36" s="212"/>
      <c r="B36" s="115" t="s">
        <v>63</v>
      </c>
      <c r="C36" s="8"/>
      <c r="D36" s="185"/>
      <c r="E36" s="184"/>
      <c r="G36" s="122"/>
      <c r="H36" s="125"/>
    </row>
    <row r="37" spans="1:8" s="17" customFormat="1" ht="15" customHeight="1">
      <c r="A37" s="212"/>
      <c r="B37" s="115" t="s">
        <v>6</v>
      </c>
      <c r="C37" s="8"/>
      <c r="D37" s="185">
        <v>0.2</v>
      </c>
      <c r="E37" s="184">
        <v>7.6</v>
      </c>
      <c r="G37" s="122"/>
      <c r="H37" s="125"/>
    </row>
    <row r="38" spans="1:8" s="17" customFormat="1" ht="15" customHeight="1">
      <c r="A38" s="220"/>
      <c r="B38" s="115" t="s">
        <v>71</v>
      </c>
      <c r="C38" s="8"/>
      <c r="D38" s="185">
        <v>3.2</v>
      </c>
      <c r="E38" s="184">
        <v>94.9</v>
      </c>
      <c r="G38" s="122"/>
      <c r="H38" s="125"/>
    </row>
    <row r="39" spans="1:8" s="112" customFormat="1" ht="24" customHeight="1">
      <c r="A39" s="211">
        <v>4</v>
      </c>
      <c r="B39" s="16" t="s">
        <v>15</v>
      </c>
      <c r="C39" s="8" t="s">
        <v>14</v>
      </c>
      <c r="D39" s="9">
        <v>40</v>
      </c>
      <c r="E39" s="24">
        <v>80</v>
      </c>
      <c r="G39" s="125"/>
      <c r="H39" s="125"/>
    </row>
    <row r="40" spans="1:8" s="10" customFormat="1" ht="15" customHeight="1">
      <c r="A40" s="212"/>
      <c r="B40" s="115" t="s">
        <v>4</v>
      </c>
      <c r="C40" s="13"/>
      <c r="D40" s="9">
        <v>40</v>
      </c>
      <c r="E40" s="24">
        <v>80</v>
      </c>
      <c r="G40" s="122"/>
      <c r="H40" s="123"/>
    </row>
    <row r="41" spans="1:8" s="10" customFormat="1" ht="15" customHeight="1" hidden="1">
      <c r="A41" s="212"/>
      <c r="B41" s="116" t="s">
        <v>6</v>
      </c>
      <c r="C41" s="13"/>
      <c r="D41" s="15"/>
      <c r="E41" s="24"/>
      <c r="G41" s="122"/>
      <c r="H41" s="123"/>
    </row>
    <row r="42" spans="1:8" s="10" customFormat="1" ht="15" customHeight="1" hidden="1">
      <c r="A42" s="212"/>
      <c r="B42" s="115" t="s">
        <v>63</v>
      </c>
      <c r="C42" s="13"/>
      <c r="D42" s="15"/>
      <c r="E42" s="24"/>
      <c r="G42" s="122"/>
      <c r="H42" s="123"/>
    </row>
    <row r="43" spans="1:8" s="10" customFormat="1" ht="15" customHeight="1" hidden="1">
      <c r="A43" s="220"/>
      <c r="B43" s="115" t="s">
        <v>71</v>
      </c>
      <c r="C43" s="13"/>
      <c r="D43" s="15"/>
      <c r="E43" s="24"/>
      <c r="G43" s="122"/>
      <c r="H43" s="123"/>
    </row>
    <row r="44" spans="1:8" s="10" customFormat="1" ht="59.25" customHeight="1">
      <c r="A44" s="211">
        <v>5</v>
      </c>
      <c r="B44" s="98" t="s">
        <v>59</v>
      </c>
      <c r="C44" s="8" t="s">
        <v>8</v>
      </c>
      <c r="D44" s="109">
        <v>22</v>
      </c>
      <c r="E44" s="24">
        <v>1760</v>
      </c>
      <c r="G44" s="122"/>
      <c r="H44" s="123"/>
    </row>
    <row r="45" spans="1:8" s="10" customFormat="1" ht="15" customHeight="1">
      <c r="A45" s="212"/>
      <c r="B45" s="115" t="s">
        <v>4</v>
      </c>
      <c r="C45" s="8"/>
      <c r="D45" s="109"/>
      <c r="E45" s="184">
        <v>1058.9</v>
      </c>
      <c r="G45" s="122"/>
      <c r="H45" s="123"/>
    </row>
    <row r="46" spans="1:8" s="10" customFormat="1" ht="15" customHeight="1">
      <c r="A46" s="212"/>
      <c r="B46" s="116" t="s">
        <v>6</v>
      </c>
      <c r="C46" s="8"/>
      <c r="D46" s="109"/>
      <c r="E46" s="184">
        <v>527</v>
      </c>
      <c r="G46" s="122"/>
      <c r="H46" s="123"/>
    </row>
    <row r="47" spans="1:8" s="10" customFormat="1" ht="15" customHeight="1">
      <c r="A47" s="212"/>
      <c r="B47" s="115" t="s">
        <v>63</v>
      </c>
      <c r="C47" s="8"/>
      <c r="D47" s="109"/>
      <c r="E47" s="184">
        <v>174.1</v>
      </c>
      <c r="G47" s="122"/>
      <c r="H47" s="123"/>
    </row>
    <row r="48" spans="1:8" s="10" customFormat="1" ht="15" customHeight="1" hidden="1">
      <c r="A48" s="220"/>
      <c r="B48" s="115" t="s">
        <v>71</v>
      </c>
      <c r="C48" s="8"/>
      <c r="D48" s="109"/>
      <c r="E48" s="24"/>
      <c r="G48" s="122"/>
      <c r="H48" s="123"/>
    </row>
    <row r="49" spans="1:8" s="10" customFormat="1" ht="0.75" customHeight="1">
      <c r="A49" s="23"/>
      <c r="B49" s="115"/>
      <c r="C49" s="8"/>
      <c r="D49" s="109"/>
      <c r="E49" s="24"/>
      <c r="G49" s="122"/>
      <c r="H49" s="123"/>
    </row>
    <row r="50" spans="1:8" s="10" customFormat="1" ht="56.25" customHeight="1">
      <c r="A50" s="224">
        <v>6</v>
      </c>
      <c r="B50" s="130" t="s">
        <v>60</v>
      </c>
      <c r="C50" s="8" t="s">
        <v>8</v>
      </c>
      <c r="D50" s="109">
        <v>37</v>
      </c>
      <c r="E50" s="24">
        <v>2220</v>
      </c>
      <c r="G50" s="122"/>
      <c r="H50" s="126"/>
    </row>
    <row r="51" spans="1:8" s="10" customFormat="1" ht="15" customHeight="1" hidden="1">
      <c r="A51" s="224"/>
      <c r="B51" s="115" t="s">
        <v>4</v>
      </c>
      <c r="C51" s="8"/>
      <c r="D51" s="119"/>
      <c r="E51" s="24"/>
      <c r="G51" s="122"/>
      <c r="H51" s="126"/>
    </row>
    <row r="52" spans="1:8" s="10" customFormat="1" ht="15" customHeight="1" hidden="1">
      <c r="A52" s="224"/>
      <c r="B52" s="116" t="s">
        <v>6</v>
      </c>
      <c r="C52" s="8"/>
      <c r="D52" s="119"/>
      <c r="E52" s="24"/>
      <c r="G52" s="122"/>
      <c r="H52" s="126"/>
    </row>
    <row r="53" spans="1:8" s="10" customFormat="1" ht="15" customHeight="1" hidden="1">
      <c r="A53" s="224"/>
      <c r="B53" s="115" t="s">
        <v>63</v>
      </c>
      <c r="C53" s="8"/>
      <c r="D53" s="119"/>
      <c r="E53" s="24"/>
      <c r="G53" s="122"/>
      <c r="H53" s="126"/>
    </row>
    <row r="54" spans="1:8" s="10" customFormat="1" ht="15" customHeight="1">
      <c r="A54" s="224"/>
      <c r="B54" s="115" t="s">
        <v>71</v>
      </c>
      <c r="C54" s="8"/>
      <c r="D54" s="109">
        <v>37</v>
      </c>
      <c r="E54" s="24">
        <v>2220</v>
      </c>
      <c r="G54" s="122"/>
      <c r="H54" s="126"/>
    </row>
    <row r="55" spans="1:8" s="10" customFormat="1" ht="33.75" customHeight="1">
      <c r="A55" s="213" t="s">
        <v>67</v>
      </c>
      <c r="B55" s="214"/>
      <c r="C55" s="214"/>
      <c r="D55" s="214"/>
      <c r="E55" s="215"/>
      <c r="G55" s="120"/>
      <c r="H55" s="110"/>
    </row>
    <row r="56" spans="1:8" s="10" customFormat="1" ht="25.5" customHeight="1">
      <c r="A56" s="8">
        <v>7</v>
      </c>
      <c r="B56" s="7" t="s">
        <v>69</v>
      </c>
      <c r="C56" s="8"/>
      <c r="D56" s="9"/>
      <c r="E56" s="9"/>
      <c r="H56" s="110"/>
    </row>
    <row r="57" spans="1:8" s="10" customFormat="1" ht="24.75" customHeight="1">
      <c r="A57" s="211" t="s">
        <v>143</v>
      </c>
      <c r="B57" s="16" t="s">
        <v>18</v>
      </c>
      <c r="C57" s="8" t="s">
        <v>9</v>
      </c>
      <c r="D57" s="9">
        <v>4</v>
      </c>
      <c r="E57" s="24">
        <v>400</v>
      </c>
      <c r="H57" s="110"/>
    </row>
    <row r="58" spans="1:8" s="10" customFormat="1" ht="15" customHeight="1" hidden="1">
      <c r="A58" s="212"/>
      <c r="B58" s="115" t="s">
        <v>4</v>
      </c>
      <c r="C58" s="8"/>
      <c r="D58" s="9"/>
      <c r="E58" s="24"/>
      <c r="G58" s="122"/>
      <c r="H58" s="110"/>
    </row>
    <row r="59" spans="1:8" s="10" customFormat="1" ht="15" customHeight="1" hidden="1">
      <c r="A59" s="212"/>
      <c r="B59" s="116" t="s">
        <v>6</v>
      </c>
      <c r="C59" s="8"/>
      <c r="D59" s="9"/>
      <c r="E59" s="24"/>
      <c r="G59" s="122"/>
      <c r="H59" s="110"/>
    </row>
    <row r="60" spans="1:8" s="10" customFormat="1" ht="15" customHeight="1">
      <c r="A60" s="212"/>
      <c r="B60" s="115" t="s">
        <v>63</v>
      </c>
      <c r="C60" s="8"/>
      <c r="D60" s="9">
        <v>4</v>
      </c>
      <c r="E60" s="24">
        <v>400</v>
      </c>
      <c r="G60" s="122"/>
      <c r="H60" s="110"/>
    </row>
    <row r="61" spans="1:8" s="10" customFormat="1" ht="23.25" customHeight="1">
      <c r="A61" s="211" t="s">
        <v>144</v>
      </c>
      <c r="B61" s="7" t="s">
        <v>19</v>
      </c>
      <c r="C61" s="13" t="s">
        <v>9</v>
      </c>
      <c r="D61" s="15">
        <v>28</v>
      </c>
      <c r="E61" s="24">
        <v>221.1</v>
      </c>
      <c r="G61" s="122"/>
      <c r="H61" s="110"/>
    </row>
    <row r="62" spans="1:8" s="10" customFormat="1" ht="15" customHeight="1">
      <c r="A62" s="212"/>
      <c r="B62" s="115" t="s">
        <v>4</v>
      </c>
      <c r="C62" s="13"/>
      <c r="D62" s="15">
        <v>28</v>
      </c>
      <c r="E62" s="24">
        <v>221.1</v>
      </c>
      <c r="G62" s="122"/>
      <c r="H62" s="110"/>
    </row>
    <row r="63" spans="1:8" s="10" customFormat="1" ht="15" customHeight="1" hidden="1">
      <c r="A63" s="212"/>
      <c r="B63" s="116" t="s">
        <v>6</v>
      </c>
      <c r="C63" s="13"/>
      <c r="D63" s="15"/>
      <c r="E63" s="24"/>
      <c r="G63" s="122"/>
      <c r="H63" s="110"/>
    </row>
    <row r="64" spans="1:8" s="10" customFormat="1" ht="15" customHeight="1" hidden="1">
      <c r="A64" s="212"/>
      <c r="B64" s="115" t="s">
        <v>63</v>
      </c>
      <c r="C64" s="13"/>
      <c r="D64" s="15"/>
      <c r="E64" s="24"/>
      <c r="G64" s="122"/>
      <c r="H64" s="110"/>
    </row>
    <row r="65" spans="1:8" s="10" customFormat="1" ht="18.75" customHeight="1" hidden="1">
      <c r="A65" s="220"/>
      <c r="B65" s="115" t="s">
        <v>71</v>
      </c>
      <c r="C65" s="13"/>
      <c r="D65" s="15"/>
      <c r="E65" s="24"/>
      <c r="G65" s="122"/>
      <c r="H65" s="110"/>
    </row>
    <row r="66" spans="1:8" s="12" customFormat="1" ht="24.75" customHeight="1">
      <c r="A66" s="8">
        <v>8</v>
      </c>
      <c r="B66" s="16" t="s">
        <v>23</v>
      </c>
      <c r="C66" s="8"/>
      <c r="D66" s="21"/>
      <c r="E66" s="28"/>
      <c r="G66" s="122"/>
      <c r="H66" s="114"/>
    </row>
    <row r="67" spans="1:8" s="12" customFormat="1" ht="20.25" customHeight="1">
      <c r="A67" s="211" t="s">
        <v>145</v>
      </c>
      <c r="B67" s="16" t="s">
        <v>24</v>
      </c>
      <c r="C67" s="8" t="s">
        <v>8</v>
      </c>
      <c r="D67" s="186">
        <v>2</v>
      </c>
      <c r="E67" s="184">
        <v>60</v>
      </c>
      <c r="G67" s="127"/>
      <c r="H67" s="114"/>
    </row>
    <row r="68" spans="1:8" s="12" customFormat="1" ht="15" customHeight="1" hidden="1">
      <c r="A68" s="212"/>
      <c r="B68" s="115" t="s">
        <v>4</v>
      </c>
      <c r="C68" s="8"/>
      <c r="D68" s="186"/>
      <c r="E68" s="184"/>
      <c r="G68" s="122"/>
      <c r="H68" s="114"/>
    </row>
    <row r="69" spans="1:8" s="12" customFormat="1" ht="15" customHeight="1" hidden="1">
      <c r="A69" s="212"/>
      <c r="B69" s="116" t="s">
        <v>6</v>
      </c>
      <c r="C69" s="8"/>
      <c r="D69" s="186"/>
      <c r="E69" s="184"/>
      <c r="G69" s="122"/>
      <c r="H69" s="114"/>
    </row>
    <row r="70" spans="1:8" s="12" customFormat="1" ht="15" customHeight="1">
      <c r="A70" s="212"/>
      <c r="B70" s="116" t="s">
        <v>4</v>
      </c>
      <c r="C70" s="8"/>
      <c r="D70" s="186"/>
      <c r="E70" s="184">
        <v>8</v>
      </c>
      <c r="G70" s="122"/>
      <c r="H70" s="114"/>
    </row>
    <row r="71" spans="1:8" s="12" customFormat="1" ht="15" customHeight="1">
      <c r="A71" s="212"/>
      <c r="B71" s="115" t="s">
        <v>63</v>
      </c>
      <c r="C71" s="8"/>
      <c r="D71" s="186"/>
      <c r="E71" s="184">
        <v>52</v>
      </c>
      <c r="G71" s="122"/>
      <c r="H71" s="114"/>
    </row>
    <row r="72" spans="1:8" s="12" customFormat="1" ht="15" customHeight="1" hidden="1">
      <c r="A72" s="220"/>
      <c r="B72" s="115" t="s">
        <v>71</v>
      </c>
      <c r="C72" s="8"/>
      <c r="D72" s="186"/>
      <c r="E72" s="184"/>
      <c r="G72" s="122"/>
      <c r="H72" s="114"/>
    </row>
    <row r="73" spans="1:8" s="12" customFormat="1" ht="20.25" customHeight="1">
      <c r="A73" s="221" t="s">
        <v>146</v>
      </c>
      <c r="B73" s="16" t="s">
        <v>25</v>
      </c>
      <c r="C73" s="8" t="s">
        <v>8</v>
      </c>
      <c r="D73" s="186">
        <v>62</v>
      </c>
      <c r="E73" s="184">
        <v>930</v>
      </c>
      <c r="G73" s="127"/>
      <c r="H73" s="113"/>
    </row>
    <row r="74" spans="1:8" s="12" customFormat="1" ht="15" customHeight="1" hidden="1">
      <c r="A74" s="222"/>
      <c r="B74" s="115" t="s">
        <v>4</v>
      </c>
      <c r="C74" s="8"/>
      <c r="D74" s="186"/>
      <c r="E74" s="184"/>
      <c r="G74" s="122"/>
      <c r="H74" s="113"/>
    </row>
    <row r="75" spans="1:8" s="12" customFormat="1" ht="15" customHeight="1" hidden="1">
      <c r="A75" s="222"/>
      <c r="B75" s="116" t="s">
        <v>6</v>
      </c>
      <c r="C75" s="8"/>
      <c r="D75" s="186"/>
      <c r="E75" s="184"/>
      <c r="G75" s="122"/>
      <c r="H75" s="113"/>
    </row>
    <row r="76" spans="1:8" s="12" customFormat="1" ht="15" customHeight="1">
      <c r="A76" s="222"/>
      <c r="B76" s="116" t="s">
        <v>4</v>
      </c>
      <c r="C76" s="8"/>
      <c r="D76" s="186">
        <v>10</v>
      </c>
      <c r="E76" s="184">
        <v>154</v>
      </c>
      <c r="G76" s="122"/>
      <c r="H76" s="113"/>
    </row>
    <row r="77" spans="1:8" s="12" customFormat="1" ht="15" customHeight="1">
      <c r="A77" s="222"/>
      <c r="B77" s="115" t="s">
        <v>63</v>
      </c>
      <c r="C77" s="8"/>
      <c r="D77" s="186">
        <v>52</v>
      </c>
      <c r="E77" s="184">
        <v>776</v>
      </c>
      <c r="G77" s="122"/>
      <c r="H77" s="113"/>
    </row>
    <row r="78" spans="1:8" s="12" customFormat="1" ht="9.75" customHeight="1" hidden="1">
      <c r="A78" s="223"/>
      <c r="B78" s="115" t="s">
        <v>71</v>
      </c>
      <c r="C78" s="8"/>
      <c r="D78" s="21"/>
      <c r="E78" s="24"/>
      <c r="G78" s="122"/>
      <c r="H78" s="113"/>
    </row>
    <row r="79" spans="1:8" s="12" customFormat="1" ht="15" customHeight="1">
      <c r="A79" s="8">
        <v>9</v>
      </c>
      <c r="B79" s="193" t="s">
        <v>172</v>
      </c>
      <c r="C79" s="192"/>
      <c r="D79" s="21"/>
      <c r="E79" s="24"/>
      <c r="G79" s="122"/>
      <c r="H79" s="113"/>
    </row>
    <row r="80" spans="1:8" s="12" customFormat="1" ht="15" customHeight="1">
      <c r="A80" s="231" t="s">
        <v>147</v>
      </c>
      <c r="B80" s="209" t="s">
        <v>18</v>
      </c>
      <c r="C80" s="194" t="s">
        <v>9</v>
      </c>
      <c r="D80" s="9">
        <v>17</v>
      </c>
      <c r="E80" s="24">
        <v>5100</v>
      </c>
      <c r="G80" s="122"/>
      <c r="H80" s="113"/>
    </row>
    <row r="81" spans="1:8" s="12" customFormat="1" ht="15" customHeight="1">
      <c r="A81" s="232"/>
      <c r="B81" s="206" t="s">
        <v>6</v>
      </c>
      <c r="C81" s="192"/>
      <c r="D81" s="9">
        <v>3</v>
      </c>
      <c r="E81" s="24">
        <v>900</v>
      </c>
      <c r="G81" s="122"/>
      <c r="H81" s="113"/>
    </row>
    <row r="82" spans="1:8" s="12" customFormat="1" ht="15" customHeight="1">
      <c r="A82" s="232"/>
      <c r="B82" s="207" t="s">
        <v>63</v>
      </c>
      <c r="C82" s="192"/>
      <c r="D82" s="9">
        <v>11</v>
      </c>
      <c r="E82" s="24">
        <v>3300</v>
      </c>
      <c r="G82" s="122"/>
      <c r="H82" s="113"/>
    </row>
    <row r="83" spans="1:8" s="12" customFormat="1" ht="15" customHeight="1">
      <c r="A83" s="233"/>
      <c r="B83" s="205" t="s">
        <v>71</v>
      </c>
      <c r="C83" s="192"/>
      <c r="D83" s="9">
        <v>3</v>
      </c>
      <c r="E83" s="24">
        <v>900</v>
      </c>
      <c r="G83" s="122"/>
      <c r="H83" s="113"/>
    </row>
    <row r="84" spans="1:8" s="12" customFormat="1" ht="15" customHeight="1">
      <c r="A84" s="231" t="s">
        <v>148</v>
      </c>
      <c r="B84" s="7" t="s">
        <v>19</v>
      </c>
      <c r="C84" s="194" t="s">
        <v>9</v>
      </c>
      <c r="D84" s="9">
        <v>76.7</v>
      </c>
      <c r="E84" s="24">
        <v>9204</v>
      </c>
      <c r="G84" s="122"/>
      <c r="H84" s="113"/>
    </row>
    <row r="85" spans="1:8" s="12" customFormat="1" ht="15" customHeight="1">
      <c r="A85" s="232"/>
      <c r="B85" s="140" t="s">
        <v>4</v>
      </c>
      <c r="C85" s="192"/>
      <c r="D85" s="9">
        <v>75.2</v>
      </c>
      <c r="E85" s="24">
        <v>9024</v>
      </c>
      <c r="G85" s="122"/>
      <c r="H85" s="113"/>
    </row>
    <row r="86" spans="1:8" s="12" customFormat="1" ht="15" customHeight="1">
      <c r="A86" s="232"/>
      <c r="B86" s="206" t="s">
        <v>6</v>
      </c>
      <c r="C86" s="192"/>
      <c r="D86" s="9">
        <v>0.3</v>
      </c>
      <c r="E86" s="24">
        <v>36</v>
      </c>
      <c r="G86" s="122"/>
      <c r="H86" s="113"/>
    </row>
    <row r="87" spans="1:8" s="12" customFormat="1" ht="15" customHeight="1">
      <c r="A87" s="232"/>
      <c r="B87" s="207" t="s">
        <v>63</v>
      </c>
      <c r="C87" s="192"/>
      <c r="D87" s="9">
        <v>0.3</v>
      </c>
      <c r="E87" s="24">
        <v>36</v>
      </c>
      <c r="G87" s="122"/>
      <c r="H87" s="113"/>
    </row>
    <row r="88" spans="1:8" s="12" customFormat="1" ht="15" customHeight="1">
      <c r="A88" s="233"/>
      <c r="B88" s="205" t="s">
        <v>71</v>
      </c>
      <c r="C88" s="192"/>
      <c r="D88" s="9">
        <v>0.9</v>
      </c>
      <c r="E88" s="24">
        <v>108</v>
      </c>
      <c r="G88" s="122"/>
      <c r="H88" s="113"/>
    </row>
    <row r="89" spans="1:8" s="12" customFormat="1" ht="21" customHeight="1">
      <c r="A89" s="213" t="s">
        <v>70</v>
      </c>
      <c r="B89" s="229"/>
      <c r="C89" s="214"/>
      <c r="D89" s="214"/>
      <c r="E89" s="215"/>
      <c r="G89" s="120"/>
      <c r="H89" s="113"/>
    </row>
    <row r="90" spans="1:8" s="12" customFormat="1" ht="16.5" customHeight="1">
      <c r="A90" s="8">
        <v>10</v>
      </c>
      <c r="B90" s="7" t="s">
        <v>68</v>
      </c>
      <c r="C90" s="13"/>
      <c r="D90" s="15"/>
      <c r="E90" s="24"/>
      <c r="G90" s="129"/>
      <c r="H90" s="113"/>
    </row>
    <row r="91" spans="1:8" s="12" customFormat="1" ht="14.25" customHeight="1">
      <c r="A91" s="230" t="s">
        <v>173</v>
      </c>
      <c r="B91" s="7" t="s">
        <v>16</v>
      </c>
      <c r="C91" s="13" t="s">
        <v>8</v>
      </c>
      <c r="D91" s="27">
        <v>67</v>
      </c>
      <c r="E91" s="24">
        <v>214.4</v>
      </c>
      <c r="H91" s="113"/>
    </row>
    <row r="92" spans="1:8" s="12" customFormat="1" ht="15" customHeight="1" hidden="1">
      <c r="A92" s="230"/>
      <c r="B92" s="115" t="s">
        <v>4</v>
      </c>
      <c r="C92" s="13"/>
      <c r="D92" s="27"/>
      <c r="E92" s="24"/>
      <c r="G92" s="144"/>
      <c r="H92" s="113"/>
    </row>
    <row r="93" spans="1:8" s="12" customFormat="1" ht="6" customHeight="1" hidden="1">
      <c r="A93" s="230"/>
      <c r="B93" s="116" t="s">
        <v>6</v>
      </c>
      <c r="C93" s="13"/>
      <c r="D93" s="27"/>
      <c r="E93" s="24"/>
      <c r="G93" s="189"/>
      <c r="H93" s="113"/>
    </row>
    <row r="94" spans="1:8" s="12" customFormat="1" ht="15" customHeight="1">
      <c r="A94" s="230"/>
      <c r="B94" s="115" t="s">
        <v>63</v>
      </c>
      <c r="C94" s="13"/>
      <c r="D94" s="27">
        <v>67</v>
      </c>
      <c r="E94" s="24">
        <v>214.4</v>
      </c>
      <c r="G94" s="191"/>
      <c r="H94" s="113"/>
    </row>
    <row r="95" spans="1:8" s="12" customFormat="1" ht="15" customHeight="1" hidden="1">
      <c r="A95" s="230"/>
      <c r="B95" s="115" t="s">
        <v>71</v>
      </c>
      <c r="C95" s="13"/>
      <c r="D95" s="27"/>
      <c r="E95" s="24"/>
      <c r="G95" s="190"/>
      <c r="H95" s="113"/>
    </row>
    <row r="96" spans="1:8" s="12" customFormat="1" ht="34.5" customHeight="1">
      <c r="A96" s="224" t="s">
        <v>174</v>
      </c>
      <c r="B96" s="7" t="s">
        <v>17</v>
      </c>
      <c r="C96" s="8" t="s">
        <v>9</v>
      </c>
      <c r="D96" s="9">
        <v>123.9</v>
      </c>
      <c r="E96" s="24">
        <v>1446</v>
      </c>
      <c r="H96" s="113"/>
    </row>
    <row r="97" spans="1:8" s="12" customFormat="1" ht="15" customHeight="1" hidden="1">
      <c r="A97" s="224"/>
      <c r="B97" s="115" t="s">
        <v>4</v>
      </c>
      <c r="C97" s="8"/>
      <c r="D97" s="9"/>
      <c r="E97" s="24"/>
      <c r="H97" s="113"/>
    </row>
    <row r="98" spans="1:8" s="12" customFormat="1" ht="15" customHeight="1" hidden="1">
      <c r="A98" s="224"/>
      <c r="B98" s="116" t="s">
        <v>6</v>
      </c>
      <c r="C98" s="8"/>
      <c r="D98" s="9"/>
      <c r="E98" s="24"/>
      <c r="H98" s="113"/>
    </row>
    <row r="99" spans="1:8" s="12" customFormat="1" ht="15" customHeight="1" hidden="1">
      <c r="A99" s="224"/>
      <c r="B99" s="115" t="s">
        <v>63</v>
      </c>
      <c r="C99" s="8"/>
      <c r="D99" s="14"/>
      <c r="E99" s="14"/>
      <c r="H99" s="113"/>
    </row>
    <row r="100" spans="1:8" s="12" customFormat="1" ht="15" customHeight="1">
      <c r="A100" s="224"/>
      <c r="B100" s="115" t="s">
        <v>71</v>
      </c>
      <c r="C100" s="8"/>
      <c r="D100" s="9">
        <v>123.9</v>
      </c>
      <c r="E100" s="24">
        <v>1446</v>
      </c>
      <c r="H100" s="113"/>
    </row>
    <row r="101" spans="1:8" s="12" customFormat="1" ht="67.5" customHeight="1">
      <c r="A101" s="224">
        <v>11</v>
      </c>
      <c r="B101" s="16" t="s">
        <v>74</v>
      </c>
      <c r="C101" s="8" t="s">
        <v>10</v>
      </c>
      <c r="D101" s="9"/>
      <c r="E101" s="24">
        <v>150</v>
      </c>
      <c r="H101" s="113"/>
    </row>
    <row r="102" spans="1:8" s="12" customFormat="1" ht="15" customHeight="1">
      <c r="A102" s="224"/>
      <c r="B102" s="115" t="s">
        <v>4</v>
      </c>
      <c r="C102" s="8"/>
      <c r="D102" s="9"/>
      <c r="E102" s="184">
        <v>60</v>
      </c>
      <c r="H102" s="113"/>
    </row>
    <row r="103" spans="1:8" s="12" customFormat="1" ht="15" customHeight="1" hidden="1">
      <c r="A103" s="224"/>
      <c r="B103" s="116" t="s">
        <v>6</v>
      </c>
      <c r="C103" s="8"/>
      <c r="D103" s="9"/>
      <c r="E103" s="184"/>
      <c r="H103" s="113"/>
    </row>
    <row r="104" spans="1:8" s="12" customFormat="1" ht="15" customHeight="1" hidden="1">
      <c r="A104" s="224"/>
      <c r="B104" s="115" t="s">
        <v>63</v>
      </c>
      <c r="C104" s="8"/>
      <c r="D104" s="9"/>
      <c r="E104" s="184"/>
      <c r="H104" s="113"/>
    </row>
    <row r="105" spans="1:8" s="12" customFormat="1" ht="15" customHeight="1">
      <c r="A105" s="224"/>
      <c r="B105" s="115" t="s">
        <v>71</v>
      </c>
      <c r="C105" s="8"/>
      <c r="D105" s="9"/>
      <c r="E105" s="184">
        <v>90</v>
      </c>
      <c r="H105" s="113"/>
    </row>
    <row r="106" spans="1:8" s="12" customFormat="1" ht="54.75" customHeight="1">
      <c r="A106" s="224">
        <v>12</v>
      </c>
      <c r="B106" s="16" t="s">
        <v>75</v>
      </c>
      <c r="C106" s="8" t="s">
        <v>8</v>
      </c>
      <c r="D106" s="9">
        <v>8</v>
      </c>
      <c r="E106" s="24">
        <v>63</v>
      </c>
      <c r="H106" s="113"/>
    </row>
    <row r="107" spans="1:8" s="12" customFormat="1" ht="15" customHeight="1">
      <c r="A107" s="224"/>
      <c r="B107" s="115" t="s">
        <v>4</v>
      </c>
      <c r="C107" s="8"/>
      <c r="D107" s="9"/>
      <c r="E107" s="184">
        <v>6.3</v>
      </c>
      <c r="H107" s="113"/>
    </row>
    <row r="108" spans="1:8" s="12" customFormat="1" ht="15" customHeight="1" hidden="1">
      <c r="A108" s="224"/>
      <c r="B108" s="116" t="s">
        <v>6</v>
      </c>
      <c r="C108" s="8"/>
      <c r="D108" s="9"/>
      <c r="E108" s="184"/>
      <c r="H108" s="113"/>
    </row>
    <row r="109" spans="1:8" s="12" customFormat="1" ht="15" customHeight="1">
      <c r="A109" s="224"/>
      <c r="B109" s="115" t="s">
        <v>63</v>
      </c>
      <c r="C109" s="8"/>
      <c r="D109" s="9"/>
      <c r="E109" s="184">
        <v>56.7</v>
      </c>
      <c r="H109" s="113"/>
    </row>
    <row r="110" spans="1:8" s="12" customFormat="1" ht="15" customHeight="1" hidden="1">
      <c r="A110" s="224"/>
      <c r="B110" s="115" t="s">
        <v>71</v>
      </c>
      <c r="C110" s="8"/>
      <c r="D110" s="9"/>
      <c r="E110" s="24"/>
      <c r="H110" s="113"/>
    </row>
    <row r="111" spans="1:8" s="12" customFormat="1" ht="33" customHeight="1">
      <c r="A111" s="213" t="s">
        <v>26</v>
      </c>
      <c r="B111" s="214"/>
      <c r="C111" s="214"/>
      <c r="D111" s="214"/>
      <c r="E111" s="215"/>
      <c r="G111" s="120"/>
      <c r="H111" s="110"/>
    </row>
    <row r="112" spans="1:8" s="10" customFormat="1" ht="26.25" customHeight="1">
      <c r="A112" s="211">
        <v>13</v>
      </c>
      <c r="B112" s="25" t="s">
        <v>20</v>
      </c>
      <c r="C112" s="26" t="s">
        <v>21</v>
      </c>
      <c r="D112" s="39">
        <v>16</v>
      </c>
      <c r="E112" s="24">
        <v>9</v>
      </c>
      <c r="G112" s="111"/>
      <c r="H112" s="110"/>
    </row>
    <row r="113" spans="1:8" s="10" customFormat="1" ht="15" customHeight="1">
      <c r="A113" s="212"/>
      <c r="B113" s="115" t="s">
        <v>4</v>
      </c>
      <c r="C113" s="13"/>
      <c r="D113" s="39">
        <v>16</v>
      </c>
      <c r="E113" s="24">
        <v>9</v>
      </c>
      <c r="G113" s="180"/>
      <c r="H113" s="110"/>
    </row>
    <row r="114" spans="1:8" s="10" customFormat="1" ht="15" customHeight="1" hidden="1">
      <c r="A114" s="212"/>
      <c r="B114" s="116" t="s">
        <v>6</v>
      </c>
      <c r="C114" s="13"/>
      <c r="D114" s="117"/>
      <c r="E114" s="24"/>
      <c r="G114" s="179"/>
      <c r="H114" s="110"/>
    </row>
    <row r="115" spans="1:8" s="10" customFormat="1" ht="15" customHeight="1" hidden="1">
      <c r="A115" s="212"/>
      <c r="B115" s="115" t="s">
        <v>63</v>
      </c>
      <c r="C115" s="13"/>
      <c r="D115" s="117"/>
      <c r="E115" s="24"/>
      <c r="G115" s="145"/>
      <c r="H115" s="110"/>
    </row>
    <row r="116" spans="1:8" s="10" customFormat="1" ht="15" customHeight="1" hidden="1">
      <c r="A116" s="220"/>
      <c r="B116" s="115" t="s">
        <v>71</v>
      </c>
      <c r="C116" s="13"/>
      <c r="D116" s="117"/>
      <c r="E116" s="24"/>
      <c r="G116" s="145"/>
      <c r="H116" s="110"/>
    </row>
    <row r="117" spans="1:8" s="10" customFormat="1" ht="0.75" customHeight="1">
      <c r="A117" s="23"/>
      <c r="B117" s="115"/>
      <c r="C117" s="13"/>
      <c r="D117" s="117"/>
      <c r="E117" s="24"/>
      <c r="G117" s="122"/>
      <c r="H117" s="110"/>
    </row>
    <row r="118" spans="1:8" s="12" customFormat="1" ht="36" customHeight="1">
      <c r="A118" s="211">
        <v>14</v>
      </c>
      <c r="B118" s="16" t="s">
        <v>72</v>
      </c>
      <c r="C118" s="8" t="s">
        <v>10</v>
      </c>
      <c r="D118" s="11"/>
      <c r="E118" s="24">
        <v>20</v>
      </c>
      <c r="G118" s="127"/>
      <c r="H118" s="110"/>
    </row>
    <row r="119" spans="1:8" s="12" customFormat="1" ht="15" customHeight="1">
      <c r="A119" s="212"/>
      <c r="B119" s="115" t="s">
        <v>4</v>
      </c>
      <c r="C119" s="13"/>
      <c r="D119" s="11"/>
      <c r="E119" s="184">
        <v>6.9</v>
      </c>
      <c r="H119" s="110"/>
    </row>
    <row r="120" spans="1:8" s="12" customFormat="1" ht="15" customHeight="1">
      <c r="A120" s="212"/>
      <c r="B120" s="116" t="s">
        <v>6</v>
      </c>
      <c r="C120" s="13"/>
      <c r="D120" s="11"/>
      <c r="E120" s="184">
        <v>13.1</v>
      </c>
      <c r="H120" s="110"/>
    </row>
    <row r="121" spans="1:8" s="12" customFormat="1" ht="15" customHeight="1" hidden="1">
      <c r="A121" s="212"/>
      <c r="B121" s="115" t="s">
        <v>63</v>
      </c>
      <c r="C121" s="13"/>
      <c r="D121" s="11"/>
      <c r="E121" s="184"/>
      <c r="H121" s="110"/>
    </row>
    <row r="122" spans="1:8" s="12" customFormat="1" ht="15" customHeight="1" hidden="1">
      <c r="A122" s="212"/>
      <c r="B122" s="115" t="s">
        <v>71</v>
      </c>
      <c r="C122" s="13"/>
      <c r="D122" s="11"/>
      <c r="E122" s="184"/>
      <c r="H122" s="110"/>
    </row>
    <row r="123" spans="1:8" s="12" customFormat="1" ht="51" customHeight="1">
      <c r="A123" s="212"/>
      <c r="B123" s="16" t="s">
        <v>73</v>
      </c>
      <c r="C123" s="8" t="s">
        <v>10</v>
      </c>
      <c r="D123" s="9"/>
      <c r="E123" s="184">
        <v>13.1</v>
      </c>
      <c r="H123" s="110"/>
    </row>
    <row r="124" spans="1:8" s="12" customFormat="1" ht="15" customHeight="1" hidden="1">
      <c r="A124" s="212"/>
      <c r="B124" s="115" t="s">
        <v>4</v>
      </c>
      <c r="C124" s="8"/>
      <c r="D124" s="9"/>
      <c r="E124" s="184"/>
      <c r="H124" s="110"/>
    </row>
    <row r="125" spans="1:8" s="12" customFormat="1" ht="15" customHeight="1">
      <c r="A125" s="212"/>
      <c r="B125" s="116" t="s">
        <v>6</v>
      </c>
      <c r="C125" s="8"/>
      <c r="D125" s="9"/>
      <c r="E125" s="184">
        <v>13.1</v>
      </c>
      <c r="H125" s="110"/>
    </row>
    <row r="126" spans="1:8" s="12" customFormat="1" ht="15" customHeight="1" hidden="1">
      <c r="A126" s="212"/>
      <c r="B126" s="115" t="s">
        <v>63</v>
      </c>
      <c r="C126" s="8"/>
      <c r="D126" s="9"/>
      <c r="E126" s="24"/>
      <c r="H126" s="110"/>
    </row>
    <row r="127" spans="1:8" s="12" customFormat="1" ht="15" customHeight="1" hidden="1">
      <c r="A127" s="220"/>
      <c r="B127" s="115" t="s">
        <v>71</v>
      </c>
      <c r="C127" s="8"/>
      <c r="D127" s="9"/>
      <c r="E127" s="24"/>
      <c r="H127" s="110"/>
    </row>
    <row r="128" spans="1:5" s="10" customFormat="1" ht="21" customHeight="1" hidden="1">
      <c r="A128" s="213" t="s">
        <v>27</v>
      </c>
      <c r="B128" s="214"/>
      <c r="C128" s="214"/>
      <c r="D128" s="214"/>
      <c r="E128" s="215"/>
    </row>
    <row r="129" spans="1:5" s="10" customFormat="1" ht="36" customHeight="1" hidden="1">
      <c r="A129" s="96">
        <v>18</v>
      </c>
      <c r="B129" s="99" t="s">
        <v>28</v>
      </c>
      <c r="C129" s="96" t="s">
        <v>10</v>
      </c>
      <c r="D129" s="100"/>
      <c r="E129" s="100">
        <v>60000</v>
      </c>
    </row>
    <row r="130" spans="1:7" s="18" customFormat="1" ht="18.75">
      <c r="A130" s="237"/>
      <c r="B130" s="131" t="s">
        <v>171</v>
      </c>
      <c r="C130" s="187" t="s">
        <v>10</v>
      </c>
      <c r="D130" s="134"/>
      <c r="E130" s="135">
        <f>E131+E132+E133+E134</f>
        <v>29350.4</v>
      </c>
      <c r="G130" s="128"/>
    </row>
    <row r="131" spans="1:7" ht="18" customHeight="1">
      <c r="A131" s="238"/>
      <c r="B131" s="132" t="s">
        <v>4</v>
      </c>
      <c r="C131" s="187" t="s">
        <v>10</v>
      </c>
      <c r="D131" s="121"/>
      <c r="E131" s="136">
        <f>E16+E34+E40+E45+E62+E70+E76+E85+E102+E107+E113+E119</f>
        <v>12448.599999999999</v>
      </c>
      <c r="G131" s="180"/>
    </row>
    <row r="132" spans="1:7" ht="18" customHeight="1">
      <c r="A132" s="238"/>
      <c r="B132" s="133" t="s">
        <v>6</v>
      </c>
      <c r="C132" s="187" t="s">
        <v>10</v>
      </c>
      <c r="D132" s="137"/>
      <c r="E132" s="136">
        <f>E37+E46+E81+E86+E120</f>
        <v>1483.6999999999998</v>
      </c>
      <c r="G132" s="180"/>
    </row>
    <row r="133" spans="1:7" ht="18" customHeight="1">
      <c r="A133" s="238"/>
      <c r="B133" s="132" t="s">
        <v>63</v>
      </c>
      <c r="C133" s="187" t="s">
        <v>10</v>
      </c>
      <c r="D133" s="137"/>
      <c r="E133" s="136">
        <f>E31+E47+E60+E71+E77+E82+E87+E94+E109</f>
        <v>5234.2</v>
      </c>
      <c r="G133" s="180"/>
    </row>
    <row r="134" spans="1:7" ht="18" customHeight="1">
      <c r="A134" s="239"/>
      <c r="B134" s="132" t="s">
        <v>71</v>
      </c>
      <c r="C134" s="187" t="s">
        <v>10</v>
      </c>
      <c r="D134" s="137"/>
      <c r="E134" s="136">
        <f>E24+E32+E38+E54+E83+E88+E100+E105</f>
        <v>10183.9</v>
      </c>
      <c r="G134" s="180"/>
    </row>
    <row r="135" spans="1:5" ht="26.25" customHeight="1">
      <c r="A135" s="38"/>
      <c r="B135" s="38"/>
      <c r="C135" s="38"/>
      <c r="D135" s="38"/>
      <c r="E135" s="38"/>
    </row>
    <row r="136" spans="1:5" ht="24.75" customHeight="1">
      <c r="A136" s="38"/>
      <c r="B136" s="38"/>
      <c r="C136" s="38"/>
      <c r="D136" s="38"/>
      <c r="E136" s="38"/>
    </row>
    <row r="137" spans="1:5" ht="33" customHeight="1">
      <c r="A137" s="38"/>
      <c r="B137" s="38"/>
      <c r="C137" s="38"/>
      <c r="D137" s="38"/>
      <c r="E137" s="38"/>
    </row>
    <row r="138" spans="1:5" ht="33.75" customHeight="1">
      <c r="A138" s="38"/>
      <c r="B138" s="38"/>
      <c r="C138" s="38"/>
      <c r="D138" s="38"/>
      <c r="E138" s="38"/>
    </row>
    <row r="139" spans="1:5" ht="15.75">
      <c r="A139" s="38"/>
      <c r="B139" s="38"/>
      <c r="C139" s="38"/>
      <c r="D139" s="38"/>
      <c r="E139" s="38"/>
    </row>
    <row r="140" spans="1:5" ht="15.75">
      <c r="A140" s="38"/>
      <c r="B140" s="38"/>
      <c r="C140" s="38"/>
      <c r="D140" s="38"/>
      <c r="E140" s="38"/>
    </row>
    <row r="141" spans="1:5" ht="15.75">
      <c r="A141" s="38"/>
      <c r="B141" s="38"/>
      <c r="C141" s="38"/>
      <c r="D141" s="38"/>
      <c r="E141" s="38"/>
    </row>
    <row r="142" ht="15">
      <c r="D142" s="19"/>
    </row>
    <row r="143" ht="15">
      <c r="D143" s="19"/>
    </row>
    <row r="144" ht="15">
      <c r="D144" s="19"/>
    </row>
    <row r="145" ht="15">
      <c r="D145" s="19"/>
    </row>
    <row r="146" ht="15">
      <c r="D146" s="19"/>
    </row>
    <row r="147" ht="15">
      <c r="D147" s="19"/>
    </row>
    <row r="148" ht="15">
      <c r="D148" s="19"/>
    </row>
    <row r="149" ht="15">
      <c r="D149" s="19"/>
    </row>
    <row r="150" ht="15">
      <c r="D150" s="19"/>
    </row>
    <row r="151" ht="15">
      <c r="D151" s="19"/>
    </row>
    <row r="152" ht="15">
      <c r="D152" s="19"/>
    </row>
    <row r="153" ht="15">
      <c r="D153" s="19"/>
    </row>
    <row r="154" ht="15">
      <c r="D154" s="19"/>
    </row>
    <row r="155" ht="15">
      <c r="D155" s="19"/>
    </row>
    <row r="156" ht="15">
      <c r="D156" s="19"/>
    </row>
    <row r="157" ht="15">
      <c r="D157" s="19"/>
    </row>
    <row r="158" ht="15">
      <c r="D158" s="19"/>
    </row>
    <row r="159" ht="15">
      <c r="D159" s="19"/>
    </row>
    <row r="160" ht="15">
      <c r="D160" s="19"/>
    </row>
    <row r="161" ht="15">
      <c r="D161" s="19"/>
    </row>
    <row r="162" ht="15">
      <c r="D162" s="19"/>
    </row>
    <row r="163" ht="15">
      <c r="D163" s="19"/>
    </row>
  </sheetData>
  <sheetProtection/>
  <mergeCells count="36">
    <mergeCell ref="D1:E4"/>
    <mergeCell ref="D10:E10"/>
    <mergeCell ref="A130:A134"/>
    <mergeCell ref="A101:A105"/>
    <mergeCell ref="A106:A110"/>
    <mergeCell ref="A112:A116"/>
    <mergeCell ref="A118:A127"/>
    <mergeCell ref="A128:E128"/>
    <mergeCell ref="A111:E111"/>
    <mergeCell ref="A61:A65"/>
    <mergeCell ref="A89:E89"/>
    <mergeCell ref="A91:A95"/>
    <mergeCell ref="A96:A100"/>
    <mergeCell ref="A67:A72"/>
    <mergeCell ref="A73:A78"/>
    <mergeCell ref="A80:A83"/>
    <mergeCell ref="A84:A88"/>
    <mergeCell ref="D5:E5"/>
    <mergeCell ref="B7:D7"/>
    <mergeCell ref="A8:E8"/>
    <mergeCell ref="A9:D9"/>
    <mergeCell ref="A55:E55"/>
    <mergeCell ref="A26:A27"/>
    <mergeCell ref="A28:A32"/>
    <mergeCell ref="A33:A38"/>
    <mergeCell ref="A39:A43"/>
    <mergeCell ref="A57:A60"/>
    <mergeCell ref="A13:E13"/>
    <mergeCell ref="A25:E25"/>
    <mergeCell ref="A10:A11"/>
    <mergeCell ref="B10:B11"/>
    <mergeCell ref="C10:C11"/>
    <mergeCell ref="A15:A19"/>
    <mergeCell ref="A20:A24"/>
    <mergeCell ref="A44:A48"/>
    <mergeCell ref="A50:A54"/>
  </mergeCells>
  <printOptions horizontalCentered="1"/>
  <pageMargins left="0.28" right="0.2362204724409449" top="0.65" bottom="0.5" header="0.1968503937007874" footer="0.51"/>
  <pageSetup horizontalDpi="600" verticalDpi="600" orientation="portrait" paperSize="9" r:id="rId1"/>
  <rowBreaks count="2" manualBreakCount="2">
    <brk id="54" max="4" man="1"/>
    <brk id="110" max="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2"/>
  </sheetPr>
  <dimension ref="C1:J32"/>
  <sheetViews>
    <sheetView zoomScalePageLayoutView="0" workbookViewId="0" topLeftCell="A1">
      <selection activeCell="L19" sqref="L19"/>
    </sheetView>
  </sheetViews>
  <sheetFormatPr defaultColWidth="9.00390625" defaultRowHeight="12.75"/>
  <cols>
    <col min="1" max="1" width="5.375" style="42" customWidth="1"/>
    <col min="2" max="2" width="9.125" style="42" hidden="1" customWidth="1"/>
    <col min="3" max="3" width="2.125" style="42" hidden="1" customWidth="1"/>
    <col min="4" max="4" width="10.75390625" style="42" customWidth="1"/>
    <col min="5" max="5" width="22.125" style="42" customWidth="1"/>
    <col min="6" max="6" width="18.25390625" style="42" customWidth="1"/>
    <col min="7" max="7" width="24.75390625" style="42" customWidth="1"/>
    <col min="8" max="8" width="10.375" style="42" customWidth="1"/>
    <col min="9" max="9" width="11.00390625" style="42" customWidth="1"/>
    <col min="10" max="16384" width="9.125" style="42" customWidth="1"/>
  </cols>
  <sheetData>
    <row r="1" ht="12.75">
      <c r="G1" s="87" t="s">
        <v>140</v>
      </c>
    </row>
    <row r="2" spans="4:8" ht="11.25" customHeight="1">
      <c r="D2" s="259" t="s">
        <v>54</v>
      </c>
      <c r="E2" s="259"/>
      <c r="F2" s="259"/>
      <c r="G2" s="259"/>
      <c r="H2" s="91"/>
    </row>
    <row r="3" spans="3:8" ht="13.5" customHeight="1">
      <c r="C3" s="91"/>
      <c r="D3" s="259" t="s">
        <v>100</v>
      </c>
      <c r="E3" s="259"/>
      <c r="F3" s="259"/>
      <c r="G3" s="259"/>
      <c r="H3" s="91"/>
    </row>
    <row r="4" spans="3:8" ht="5.25" customHeight="1" hidden="1">
      <c r="C4" s="91"/>
      <c r="D4" s="259"/>
      <c r="E4" s="259"/>
      <c r="F4" s="259"/>
      <c r="G4" s="259"/>
      <c r="H4" s="91"/>
    </row>
    <row r="5" spans="4:8" ht="12.75" customHeight="1">
      <c r="D5" s="253" t="s">
        <v>82</v>
      </c>
      <c r="E5" s="253" t="s">
        <v>152</v>
      </c>
      <c r="F5" s="253" t="s">
        <v>113</v>
      </c>
      <c r="G5" s="253" t="s">
        <v>98</v>
      </c>
      <c r="H5" s="71"/>
    </row>
    <row r="6" spans="4:10" ht="25.5" customHeight="1">
      <c r="D6" s="253"/>
      <c r="E6" s="253"/>
      <c r="F6" s="253"/>
      <c r="G6" s="253"/>
      <c r="H6" s="71"/>
      <c r="I6" s="71"/>
      <c r="J6" s="71"/>
    </row>
    <row r="7" spans="4:8" ht="14.25" customHeight="1">
      <c r="D7" s="164">
        <v>1</v>
      </c>
      <c r="E7" s="172" t="s">
        <v>116</v>
      </c>
      <c r="F7" s="165">
        <v>3</v>
      </c>
      <c r="G7" s="160">
        <v>9</v>
      </c>
      <c r="H7" s="74"/>
    </row>
    <row r="8" spans="4:8" ht="14.25" customHeight="1">
      <c r="D8" s="164">
        <v>2</v>
      </c>
      <c r="E8" s="172" t="s">
        <v>117</v>
      </c>
      <c r="F8" s="165">
        <v>4</v>
      </c>
      <c r="G8" s="160">
        <v>12</v>
      </c>
      <c r="H8" s="74"/>
    </row>
    <row r="9" spans="4:8" ht="14.25" customHeight="1">
      <c r="D9" s="164">
        <v>3</v>
      </c>
      <c r="E9" s="172" t="s">
        <v>118</v>
      </c>
      <c r="F9" s="165">
        <v>1</v>
      </c>
      <c r="G9" s="160">
        <v>2.5</v>
      </c>
      <c r="H9" s="74"/>
    </row>
    <row r="10" spans="4:8" ht="13.5" customHeight="1">
      <c r="D10" s="164">
        <v>4</v>
      </c>
      <c r="E10" s="172" t="s">
        <v>119</v>
      </c>
      <c r="F10" s="165">
        <v>1</v>
      </c>
      <c r="G10" s="160">
        <v>2</v>
      </c>
      <c r="H10" s="74"/>
    </row>
    <row r="11" spans="4:8" ht="14.25" customHeight="1">
      <c r="D11" s="164">
        <v>5</v>
      </c>
      <c r="E11" s="172" t="s">
        <v>120</v>
      </c>
      <c r="F11" s="165">
        <v>1</v>
      </c>
      <c r="G11" s="160">
        <v>1.5</v>
      </c>
      <c r="H11" s="74"/>
    </row>
    <row r="12" spans="4:8" ht="12.75" customHeight="1">
      <c r="D12" s="164">
        <v>6</v>
      </c>
      <c r="E12" s="172" t="s">
        <v>121</v>
      </c>
      <c r="F12" s="165">
        <v>3</v>
      </c>
      <c r="G12" s="160">
        <v>9</v>
      </c>
      <c r="H12" s="74"/>
    </row>
    <row r="13" spans="4:8" ht="15" customHeight="1">
      <c r="D13" s="164">
        <v>7</v>
      </c>
      <c r="E13" s="172" t="s">
        <v>122</v>
      </c>
      <c r="F13" s="165">
        <v>3</v>
      </c>
      <c r="G13" s="160">
        <v>9</v>
      </c>
      <c r="H13" s="74"/>
    </row>
    <row r="14" spans="4:8" ht="14.25" customHeight="1">
      <c r="D14" s="164">
        <v>8</v>
      </c>
      <c r="E14" s="172" t="s">
        <v>123</v>
      </c>
      <c r="F14" s="165">
        <v>3</v>
      </c>
      <c r="G14" s="160">
        <v>9</v>
      </c>
      <c r="H14" s="74"/>
    </row>
    <row r="15" spans="4:8" ht="14.25" customHeight="1">
      <c r="D15" s="164">
        <v>9</v>
      </c>
      <c r="E15" s="172" t="s">
        <v>124</v>
      </c>
      <c r="F15" s="165">
        <v>4</v>
      </c>
      <c r="G15" s="160">
        <v>13</v>
      </c>
      <c r="H15" s="74"/>
    </row>
    <row r="16" spans="4:8" ht="15" customHeight="1">
      <c r="D16" s="164">
        <v>10</v>
      </c>
      <c r="E16" s="172" t="s">
        <v>125</v>
      </c>
      <c r="F16" s="165">
        <v>4</v>
      </c>
      <c r="G16" s="160">
        <v>13</v>
      </c>
      <c r="H16" s="74"/>
    </row>
    <row r="17" spans="4:8" ht="15" customHeight="1">
      <c r="D17" s="164">
        <v>11</v>
      </c>
      <c r="E17" s="172" t="s">
        <v>126</v>
      </c>
      <c r="F17" s="165">
        <v>3</v>
      </c>
      <c r="G17" s="160">
        <v>9</v>
      </c>
      <c r="H17" s="74"/>
    </row>
    <row r="18" spans="4:8" ht="14.25" customHeight="1">
      <c r="D18" s="164">
        <v>12</v>
      </c>
      <c r="E18" s="172" t="s">
        <v>127</v>
      </c>
      <c r="F18" s="165">
        <v>5</v>
      </c>
      <c r="G18" s="160">
        <v>16.6</v>
      </c>
      <c r="H18" s="74"/>
    </row>
    <row r="19" spans="4:8" ht="14.25" customHeight="1">
      <c r="D19" s="164">
        <v>13</v>
      </c>
      <c r="E19" s="172" t="s">
        <v>128</v>
      </c>
      <c r="F19" s="165">
        <v>4</v>
      </c>
      <c r="G19" s="160">
        <v>13</v>
      </c>
      <c r="H19" s="74"/>
    </row>
    <row r="20" spans="4:8" ht="14.25" customHeight="1">
      <c r="D20" s="164">
        <v>14</v>
      </c>
      <c r="E20" s="172" t="s">
        <v>129</v>
      </c>
      <c r="F20" s="165">
        <v>5</v>
      </c>
      <c r="G20" s="160">
        <v>17.6</v>
      </c>
      <c r="H20" s="74"/>
    </row>
    <row r="21" spans="4:8" ht="14.25" customHeight="1">
      <c r="D21" s="164">
        <v>15</v>
      </c>
      <c r="E21" s="172" t="s">
        <v>130</v>
      </c>
      <c r="F21" s="165">
        <v>3</v>
      </c>
      <c r="G21" s="160">
        <v>9</v>
      </c>
      <c r="H21" s="74"/>
    </row>
    <row r="22" spans="4:8" ht="14.25" customHeight="1">
      <c r="D22" s="164">
        <v>16</v>
      </c>
      <c r="E22" s="172" t="s">
        <v>156</v>
      </c>
      <c r="F22" s="165">
        <v>3</v>
      </c>
      <c r="G22" s="160">
        <v>9</v>
      </c>
      <c r="H22" s="74"/>
    </row>
    <row r="23" spans="4:8" ht="15" customHeight="1">
      <c r="D23" s="164">
        <v>17</v>
      </c>
      <c r="E23" s="172" t="s">
        <v>155</v>
      </c>
      <c r="F23" s="165">
        <v>5</v>
      </c>
      <c r="G23" s="160">
        <v>17.6</v>
      </c>
      <c r="H23" s="74"/>
    </row>
    <row r="24" spans="4:8" ht="13.5" customHeight="1">
      <c r="D24" s="164">
        <v>18</v>
      </c>
      <c r="E24" s="172" t="s">
        <v>131</v>
      </c>
      <c r="F24" s="165">
        <v>2</v>
      </c>
      <c r="G24" s="160">
        <v>5</v>
      </c>
      <c r="H24" s="74"/>
    </row>
    <row r="25" spans="4:8" ht="14.25" customHeight="1">
      <c r="D25" s="164">
        <v>19</v>
      </c>
      <c r="E25" s="172" t="s">
        <v>132</v>
      </c>
      <c r="F25" s="165">
        <v>1</v>
      </c>
      <c r="G25" s="160">
        <v>4</v>
      </c>
      <c r="H25" s="74"/>
    </row>
    <row r="26" spans="4:8" ht="14.25" customHeight="1">
      <c r="D26" s="164">
        <v>20</v>
      </c>
      <c r="E26" s="172" t="s">
        <v>133</v>
      </c>
      <c r="F26" s="165">
        <v>5</v>
      </c>
      <c r="G26" s="160">
        <v>17.6</v>
      </c>
      <c r="H26" s="74"/>
    </row>
    <row r="27" spans="4:8" ht="14.25" customHeight="1">
      <c r="D27" s="164">
        <v>21</v>
      </c>
      <c r="E27" s="172" t="s">
        <v>134</v>
      </c>
      <c r="F27" s="165">
        <v>3</v>
      </c>
      <c r="G27" s="160">
        <v>9</v>
      </c>
      <c r="H27" s="74"/>
    </row>
    <row r="28" spans="4:8" ht="14.25" customHeight="1">
      <c r="D28" s="164">
        <v>22</v>
      </c>
      <c r="E28" s="173" t="s">
        <v>154</v>
      </c>
      <c r="F28" s="165">
        <v>1</v>
      </c>
      <c r="G28" s="160">
        <v>7</v>
      </c>
      <c r="H28" s="74"/>
    </row>
    <row r="29" spans="4:8" s="75" customFormat="1" ht="14.25">
      <c r="D29" s="167"/>
      <c r="E29" s="167" t="s">
        <v>31</v>
      </c>
      <c r="F29" s="168">
        <f>SUM(F7:F28)</f>
        <v>67</v>
      </c>
      <c r="G29" s="169">
        <f>SUM(G7:G28)</f>
        <v>214.39999999999998</v>
      </c>
      <c r="H29" s="77"/>
    </row>
    <row r="30" spans="6:8" ht="12.75">
      <c r="F30" s="44"/>
      <c r="G30" s="44"/>
      <c r="H30" s="78"/>
    </row>
    <row r="31" spans="6:8" ht="12.75">
      <c r="F31" s="44"/>
      <c r="G31" s="44"/>
      <c r="H31" s="44"/>
    </row>
    <row r="32" spans="6:8" ht="12.75">
      <c r="F32" s="44"/>
      <c r="G32" s="44"/>
      <c r="H32" s="44"/>
    </row>
  </sheetData>
  <sheetProtection/>
  <mergeCells count="7">
    <mergeCell ref="D3:G3"/>
    <mergeCell ref="D4:G4"/>
    <mergeCell ref="D2:G2"/>
    <mergeCell ref="D5:D6"/>
    <mergeCell ref="E5:E6"/>
    <mergeCell ref="F5:F6"/>
    <mergeCell ref="G5:G6"/>
  </mergeCells>
  <printOptions/>
  <pageMargins left="0.75" right="0.75" top="5.91" bottom="0.21" header="0.24" footer="0.2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2"/>
  </sheetPr>
  <dimension ref="A1:H28"/>
  <sheetViews>
    <sheetView zoomScalePageLayoutView="0" workbookViewId="0" topLeftCell="A1">
      <selection activeCell="D21" sqref="D21"/>
    </sheetView>
  </sheetViews>
  <sheetFormatPr defaultColWidth="20.75390625" defaultRowHeight="12.75"/>
  <cols>
    <col min="1" max="1" width="7.875" style="79" customWidth="1"/>
    <col min="2" max="2" width="23.25390625" style="79" customWidth="1"/>
    <col min="3" max="3" width="27.25390625" style="79" customWidth="1"/>
    <col min="4" max="4" width="25.00390625" style="79" customWidth="1"/>
    <col min="5" max="7" width="8.125" style="79" customWidth="1"/>
    <col min="8" max="16384" width="20.75390625" style="79" customWidth="1"/>
  </cols>
  <sheetData>
    <row r="1" spans="1:6" ht="18.75" customHeight="1">
      <c r="A1" s="69"/>
      <c r="B1" s="69"/>
      <c r="D1" s="94" t="s">
        <v>138</v>
      </c>
      <c r="E1" s="70"/>
      <c r="F1" s="70"/>
    </row>
    <row r="2" spans="1:7" ht="13.5" customHeight="1">
      <c r="A2" s="258" t="s">
        <v>50</v>
      </c>
      <c r="B2" s="258"/>
      <c r="C2" s="258"/>
      <c r="D2" s="258"/>
      <c r="E2" s="93"/>
      <c r="F2" s="93"/>
      <c r="G2" s="93"/>
    </row>
    <row r="3" spans="1:7" s="80" customFormat="1" ht="37.5" customHeight="1">
      <c r="A3" s="259" t="s">
        <v>101</v>
      </c>
      <c r="B3" s="259"/>
      <c r="C3" s="259"/>
      <c r="D3" s="259"/>
      <c r="E3" s="93"/>
      <c r="F3" s="93"/>
      <c r="G3" s="93"/>
    </row>
    <row r="4" spans="1:8" s="62" customFormat="1" ht="38.25" customHeight="1">
      <c r="A4" s="253" t="s">
        <v>82</v>
      </c>
      <c r="B4" s="253" t="s">
        <v>152</v>
      </c>
      <c r="C4" s="253" t="s">
        <v>102</v>
      </c>
      <c r="D4" s="253" t="s">
        <v>98</v>
      </c>
      <c r="E4" s="72"/>
      <c r="F4" s="72"/>
      <c r="G4" s="72"/>
      <c r="H4" s="72"/>
    </row>
    <row r="5" spans="1:8" s="62" customFormat="1" ht="13.5" customHeight="1">
      <c r="A5" s="253"/>
      <c r="B5" s="253"/>
      <c r="C5" s="253"/>
      <c r="D5" s="253"/>
      <c r="E5" s="71"/>
      <c r="F5" s="71"/>
      <c r="G5" s="71"/>
      <c r="H5" s="71"/>
    </row>
    <row r="6" spans="1:8" s="62" customFormat="1" ht="13.5" customHeight="1">
      <c r="A6" s="147">
        <v>1</v>
      </c>
      <c r="B6" s="170" t="s">
        <v>116</v>
      </c>
      <c r="C6" s="147">
        <v>4.5</v>
      </c>
      <c r="D6" s="147">
        <v>52.6</v>
      </c>
      <c r="E6" s="71"/>
      <c r="F6" s="71"/>
      <c r="G6" s="71"/>
      <c r="H6" s="71"/>
    </row>
    <row r="7" spans="1:8" s="62" customFormat="1" ht="13.5" customHeight="1">
      <c r="A7" s="147">
        <v>2</v>
      </c>
      <c r="B7" s="172" t="s">
        <v>117</v>
      </c>
      <c r="C7" s="147">
        <v>9.4</v>
      </c>
      <c r="D7" s="147">
        <v>109.7</v>
      </c>
      <c r="E7" s="71"/>
      <c r="F7" s="71"/>
      <c r="G7" s="71"/>
      <c r="H7" s="71"/>
    </row>
    <row r="8" spans="1:8" s="62" customFormat="1" ht="13.5" customHeight="1">
      <c r="A8" s="147">
        <v>3</v>
      </c>
      <c r="B8" s="172" t="s">
        <v>118</v>
      </c>
      <c r="C8" s="147">
        <v>2.9</v>
      </c>
      <c r="D8" s="147">
        <v>33.8</v>
      </c>
      <c r="E8" s="71"/>
      <c r="F8" s="71"/>
      <c r="G8" s="71"/>
      <c r="H8" s="71"/>
    </row>
    <row r="9" spans="1:8" s="62" customFormat="1" ht="13.5" customHeight="1">
      <c r="A9" s="147">
        <v>4</v>
      </c>
      <c r="B9" s="172" t="s">
        <v>119</v>
      </c>
      <c r="C9" s="147">
        <v>8</v>
      </c>
      <c r="D9" s="147">
        <v>93.4</v>
      </c>
      <c r="E9" s="71"/>
      <c r="F9" s="71"/>
      <c r="G9" s="71"/>
      <c r="H9" s="71"/>
    </row>
    <row r="10" spans="1:8" s="62" customFormat="1" ht="13.5" customHeight="1">
      <c r="A10" s="147">
        <v>5</v>
      </c>
      <c r="B10" s="172" t="s">
        <v>120</v>
      </c>
      <c r="C10" s="147">
        <v>13.5</v>
      </c>
      <c r="D10" s="147">
        <v>157.5</v>
      </c>
      <c r="E10" s="71"/>
      <c r="F10" s="71"/>
      <c r="G10" s="71"/>
      <c r="H10" s="71"/>
    </row>
    <row r="11" spans="1:8" s="62" customFormat="1" ht="13.5" customHeight="1">
      <c r="A11" s="147">
        <v>6</v>
      </c>
      <c r="B11" s="172" t="s">
        <v>121</v>
      </c>
      <c r="C11" s="147">
        <v>5.5</v>
      </c>
      <c r="D11" s="147">
        <v>64.2</v>
      </c>
      <c r="E11" s="71"/>
      <c r="F11" s="71"/>
      <c r="G11" s="71"/>
      <c r="H11" s="71"/>
    </row>
    <row r="12" spans="1:8" s="62" customFormat="1" ht="13.5" customHeight="1">
      <c r="A12" s="147">
        <v>7</v>
      </c>
      <c r="B12" s="172" t="s">
        <v>122</v>
      </c>
      <c r="C12" s="147">
        <v>1.8</v>
      </c>
      <c r="D12" s="147">
        <v>21.1</v>
      </c>
      <c r="E12" s="71"/>
      <c r="F12" s="71"/>
      <c r="G12" s="71"/>
      <c r="H12" s="71"/>
    </row>
    <row r="13" spans="1:8" s="62" customFormat="1" ht="13.5" customHeight="1">
      <c r="A13" s="147">
        <v>8</v>
      </c>
      <c r="B13" s="172" t="s">
        <v>123</v>
      </c>
      <c r="C13" s="147">
        <v>3.4</v>
      </c>
      <c r="D13" s="147">
        <v>39.7</v>
      </c>
      <c r="E13" s="71"/>
      <c r="F13" s="71"/>
      <c r="G13" s="71"/>
      <c r="H13" s="71"/>
    </row>
    <row r="14" spans="1:8" s="62" customFormat="1" ht="13.5" customHeight="1">
      <c r="A14" s="147">
        <v>9</v>
      </c>
      <c r="B14" s="172" t="s">
        <v>124</v>
      </c>
      <c r="C14" s="147">
        <v>7.5</v>
      </c>
      <c r="D14" s="147">
        <v>87.6</v>
      </c>
      <c r="E14" s="71"/>
      <c r="F14" s="71"/>
      <c r="G14" s="71"/>
      <c r="H14" s="71"/>
    </row>
    <row r="15" spans="1:8" s="62" customFormat="1" ht="13.5" customHeight="1">
      <c r="A15" s="147">
        <v>10</v>
      </c>
      <c r="B15" s="172" t="s">
        <v>125</v>
      </c>
      <c r="C15" s="147">
        <v>7.5</v>
      </c>
      <c r="D15" s="147">
        <v>87.6</v>
      </c>
      <c r="E15" s="71"/>
      <c r="F15" s="71"/>
      <c r="G15" s="71"/>
      <c r="H15" s="71"/>
    </row>
    <row r="16" spans="1:8" s="62" customFormat="1" ht="13.5" customHeight="1">
      <c r="A16" s="147">
        <v>11</v>
      </c>
      <c r="B16" s="172" t="s">
        <v>126</v>
      </c>
      <c r="C16" s="147">
        <v>4.3</v>
      </c>
      <c r="D16" s="147">
        <v>50.2</v>
      </c>
      <c r="E16" s="71"/>
      <c r="F16" s="71"/>
      <c r="G16" s="71"/>
      <c r="H16" s="71"/>
    </row>
    <row r="17" spans="1:8" s="62" customFormat="1" ht="13.5" customHeight="1">
      <c r="A17" s="147">
        <v>12</v>
      </c>
      <c r="B17" s="172" t="s">
        <v>127</v>
      </c>
      <c r="C17" s="147">
        <v>2.8</v>
      </c>
      <c r="D17" s="147">
        <v>32.3</v>
      </c>
      <c r="E17" s="71"/>
      <c r="F17" s="71"/>
      <c r="G17" s="71"/>
      <c r="H17" s="71"/>
    </row>
    <row r="18" spans="1:8" s="62" customFormat="1" ht="13.5" customHeight="1">
      <c r="A18" s="147">
        <v>13</v>
      </c>
      <c r="B18" s="172" t="s">
        <v>128</v>
      </c>
      <c r="C18" s="147">
        <v>5.8</v>
      </c>
      <c r="D18" s="147">
        <v>67.7</v>
      </c>
      <c r="E18" s="71"/>
      <c r="F18" s="71"/>
      <c r="G18" s="71"/>
      <c r="H18" s="71"/>
    </row>
    <row r="19" spans="1:8" s="62" customFormat="1" ht="13.5" customHeight="1">
      <c r="A19" s="147">
        <v>14</v>
      </c>
      <c r="B19" s="172" t="s">
        <v>129</v>
      </c>
      <c r="C19" s="147">
        <v>2.3</v>
      </c>
      <c r="D19" s="147">
        <v>26.8</v>
      </c>
      <c r="E19" s="71"/>
      <c r="F19" s="71"/>
      <c r="G19" s="71"/>
      <c r="H19" s="71"/>
    </row>
    <row r="20" spans="1:8" s="62" customFormat="1" ht="13.5" customHeight="1">
      <c r="A20" s="147">
        <v>15</v>
      </c>
      <c r="B20" s="172" t="s">
        <v>130</v>
      </c>
      <c r="C20" s="147">
        <v>8.4</v>
      </c>
      <c r="D20" s="147">
        <v>98</v>
      </c>
      <c r="E20" s="71"/>
      <c r="F20" s="71"/>
      <c r="G20" s="71"/>
      <c r="H20" s="71"/>
    </row>
    <row r="21" spans="1:8" s="62" customFormat="1" ht="13.5" customHeight="1">
      <c r="A21" s="147">
        <v>16</v>
      </c>
      <c r="B21" s="172" t="s">
        <v>156</v>
      </c>
      <c r="C21" s="147">
        <v>8.6</v>
      </c>
      <c r="D21" s="147">
        <v>100.4</v>
      </c>
      <c r="E21" s="71"/>
      <c r="F21" s="71"/>
      <c r="G21" s="71"/>
      <c r="H21" s="71"/>
    </row>
    <row r="22" spans="1:8" s="62" customFormat="1" ht="13.5" customHeight="1">
      <c r="A22" s="147">
        <v>17</v>
      </c>
      <c r="B22" s="172" t="s">
        <v>155</v>
      </c>
      <c r="C22" s="147">
        <v>5.2</v>
      </c>
      <c r="D22" s="147">
        <v>60.7</v>
      </c>
      <c r="E22" s="71"/>
      <c r="F22" s="71"/>
      <c r="G22" s="71"/>
      <c r="H22" s="71"/>
    </row>
    <row r="23" spans="1:8" s="62" customFormat="1" ht="13.5" customHeight="1">
      <c r="A23" s="147">
        <v>18</v>
      </c>
      <c r="B23" s="172" t="s">
        <v>131</v>
      </c>
      <c r="C23" s="147">
        <v>4.3</v>
      </c>
      <c r="D23" s="147">
        <v>50.2</v>
      </c>
      <c r="E23" s="71"/>
      <c r="F23" s="71"/>
      <c r="G23" s="71"/>
      <c r="H23" s="71"/>
    </row>
    <row r="24" spans="1:8" s="62" customFormat="1" ht="13.5" customHeight="1">
      <c r="A24" s="147">
        <v>19</v>
      </c>
      <c r="B24" s="172" t="s">
        <v>132</v>
      </c>
      <c r="C24" s="147">
        <v>6.9</v>
      </c>
      <c r="D24" s="147">
        <v>80.5</v>
      </c>
      <c r="E24" s="71"/>
      <c r="F24" s="71"/>
      <c r="G24" s="71"/>
      <c r="H24" s="71"/>
    </row>
    <row r="25" spans="1:8" s="62" customFormat="1" ht="13.5" customHeight="1">
      <c r="A25" s="147">
        <v>20</v>
      </c>
      <c r="B25" s="172" t="s">
        <v>133</v>
      </c>
      <c r="C25" s="147">
        <v>3.9</v>
      </c>
      <c r="D25" s="147">
        <v>45.5</v>
      </c>
      <c r="E25" s="71"/>
      <c r="F25" s="71"/>
      <c r="G25" s="71"/>
      <c r="H25" s="71"/>
    </row>
    <row r="26" spans="1:8" s="62" customFormat="1" ht="13.5" customHeight="1">
      <c r="A26" s="147">
        <v>21</v>
      </c>
      <c r="B26" s="172" t="s">
        <v>134</v>
      </c>
      <c r="C26" s="147">
        <v>5.6</v>
      </c>
      <c r="D26" s="147">
        <v>65.4</v>
      </c>
      <c r="E26" s="71"/>
      <c r="F26" s="71"/>
      <c r="G26" s="71"/>
      <c r="H26" s="71"/>
    </row>
    <row r="27" spans="1:8" s="62" customFormat="1" ht="13.5" customHeight="1">
      <c r="A27" s="147">
        <v>22</v>
      </c>
      <c r="B27" s="173" t="s">
        <v>154</v>
      </c>
      <c r="C27" s="147">
        <v>1.8</v>
      </c>
      <c r="D27" s="147">
        <v>21.1</v>
      </c>
      <c r="E27" s="71"/>
      <c r="F27" s="71"/>
      <c r="G27" s="71"/>
      <c r="H27" s="71"/>
    </row>
    <row r="28" spans="1:8" ht="15" customHeight="1">
      <c r="A28" s="151"/>
      <c r="B28" s="152" t="s">
        <v>31</v>
      </c>
      <c r="C28" s="168">
        <f>SUM(C6:C27)</f>
        <v>123.89999999999999</v>
      </c>
      <c r="D28" s="169">
        <f>SUM(D6:D27)</f>
        <v>1446.0000000000002</v>
      </c>
      <c r="E28" s="77"/>
      <c r="F28" s="77"/>
      <c r="G28" s="77"/>
      <c r="H28" s="77"/>
    </row>
  </sheetData>
  <sheetProtection/>
  <mergeCells count="6">
    <mergeCell ref="A2:D2"/>
    <mergeCell ref="A3:D3"/>
    <mergeCell ref="A4:A5"/>
    <mergeCell ref="B4:B5"/>
    <mergeCell ref="C4:C5"/>
    <mergeCell ref="D4:D5"/>
  </mergeCells>
  <printOptions/>
  <pageMargins left="1.2" right="0.45" top="0.29" bottom="0.74" header="0.2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2"/>
  </sheetPr>
  <dimension ref="A1:I8"/>
  <sheetViews>
    <sheetView zoomScalePageLayoutView="0" workbookViewId="0" topLeftCell="A1">
      <selection activeCell="D32" sqref="D32"/>
    </sheetView>
  </sheetViews>
  <sheetFormatPr defaultColWidth="9.00390625" defaultRowHeight="12.75"/>
  <cols>
    <col min="1" max="1" width="12.00390625" style="101" customWidth="1"/>
    <col min="2" max="2" width="34.25390625" style="101" customWidth="1"/>
    <col min="3" max="3" width="0.6171875" style="102" hidden="1" customWidth="1"/>
    <col min="4" max="4" width="36.625" style="101" customWidth="1"/>
    <col min="5" max="8" width="0" style="101" hidden="1" customWidth="1"/>
    <col min="9" max="9" width="26.25390625" style="101" hidden="1" customWidth="1"/>
    <col min="10" max="10" width="11.875" style="101" customWidth="1"/>
    <col min="11" max="16384" width="9.125" style="101" customWidth="1"/>
  </cols>
  <sheetData>
    <row r="1" spans="1:9" ht="12.75">
      <c r="A1" s="103"/>
      <c r="D1" s="288" t="s">
        <v>139</v>
      </c>
      <c r="E1" s="288"/>
      <c r="F1" s="288"/>
      <c r="G1" s="288"/>
      <c r="H1" s="288"/>
      <c r="I1" s="288"/>
    </row>
    <row r="2" spans="1:9" ht="15.75">
      <c r="A2" s="287" t="s">
        <v>50</v>
      </c>
      <c r="B2" s="287"/>
      <c r="C2" s="287"/>
      <c r="D2" s="287"/>
      <c r="E2" s="287"/>
      <c r="F2" s="287"/>
      <c r="G2" s="287"/>
      <c r="H2" s="287"/>
      <c r="I2" s="287"/>
    </row>
    <row r="3" spans="1:9" ht="12" customHeight="1">
      <c r="A3" s="252" t="s">
        <v>104</v>
      </c>
      <c r="B3" s="252"/>
      <c r="C3" s="252"/>
      <c r="D3" s="252"/>
      <c r="E3" s="252"/>
      <c r="F3" s="252"/>
      <c r="G3" s="252"/>
      <c r="H3" s="252"/>
      <c r="I3" s="252"/>
    </row>
    <row r="4" spans="1:9" ht="21" customHeight="1">
      <c r="A4" s="252"/>
      <c r="B4" s="252"/>
      <c r="C4" s="252"/>
      <c r="D4" s="252"/>
      <c r="E4" s="252"/>
      <c r="F4" s="252"/>
      <c r="G4" s="252"/>
      <c r="H4" s="252"/>
      <c r="I4" s="252"/>
    </row>
    <row r="5" spans="1:9" ht="12.75" customHeight="1">
      <c r="A5" s="252"/>
      <c r="B5" s="252"/>
      <c r="C5" s="252"/>
      <c r="D5" s="252"/>
      <c r="E5" s="252"/>
      <c r="F5" s="252"/>
      <c r="G5" s="252"/>
      <c r="H5" s="252"/>
      <c r="I5" s="252"/>
    </row>
    <row r="6" spans="1:9" ht="39.75" customHeight="1">
      <c r="A6" s="147" t="s">
        <v>82</v>
      </c>
      <c r="B6" s="178" t="s">
        <v>153</v>
      </c>
      <c r="C6" s="148" t="s">
        <v>56</v>
      </c>
      <c r="D6" s="147" t="s">
        <v>103</v>
      </c>
      <c r="E6" s="29">
        <v>2006</v>
      </c>
      <c r="F6" s="29">
        <v>2007</v>
      </c>
      <c r="G6" s="29">
        <v>2008</v>
      </c>
      <c r="H6" s="29">
        <v>2009</v>
      </c>
      <c r="I6" s="29" t="s">
        <v>77</v>
      </c>
    </row>
    <row r="7" spans="1:9" ht="15" customHeight="1">
      <c r="A7" s="164">
        <v>1</v>
      </c>
      <c r="B7" s="170" t="s">
        <v>30</v>
      </c>
      <c r="C7" s="158"/>
      <c r="D7" s="166">
        <v>150</v>
      </c>
      <c r="E7" s="29"/>
      <c r="F7" s="29"/>
      <c r="G7" s="29"/>
      <c r="H7" s="29"/>
      <c r="I7" s="73">
        <v>140</v>
      </c>
    </row>
    <row r="8" spans="1:9" ht="15" customHeight="1">
      <c r="A8" s="167"/>
      <c r="B8" s="167" t="s">
        <v>31</v>
      </c>
      <c r="C8" s="148"/>
      <c r="D8" s="169">
        <v>150</v>
      </c>
      <c r="E8" s="29"/>
      <c r="F8" s="29"/>
      <c r="G8" s="29"/>
      <c r="H8" s="29"/>
      <c r="I8" s="76">
        <v>2000</v>
      </c>
    </row>
  </sheetData>
  <sheetProtection/>
  <mergeCells count="3">
    <mergeCell ref="A2:I2"/>
    <mergeCell ref="A3:I5"/>
    <mergeCell ref="D1:I1"/>
  </mergeCells>
  <printOptions/>
  <pageMargins left="1.29" right="0.27" top="7.21" bottom="0.37" header="0.29" footer="0.3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2"/>
  </sheetPr>
  <dimension ref="A1:H10"/>
  <sheetViews>
    <sheetView zoomScalePageLayoutView="0" workbookViewId="0" topLeftCell="A1">
      <selection activeCell="I36" sqref="I36"/>
    </sheetView>
  </sheetViews>
  <sheetFormatPr defaultColWidth="9.00390625" defaultRowHeight="12.75"/>
  <cols>
    <col min="1" max="1" width="9.625" style="101" customWidth="1"/>
    <col min="2" max="2" width="25.125" style="101" customWidth="1"/>
    <col min="3" max="3" width="22.00390625" style="102" customWidth="1"/>
    <col min="4" max="4" width="26.75390625" style="101" customWidth="1"/>
    <col min="5" max="7" width="0" style="101" hidden="1" customWidth="1"/>
    <col min="8" max="8" width="20.125" style="101" hidden="1" customWidth="1"/>
    <col min="9" max="9" width="11.875" style="101" customWidth="1"/>
    <col min="10" max="16384" width="9.125" style="101" customWidth="1"/>
  </cols>
  <sheetData>
    <row r="1" spans="1:8" ht="12.75">
      <c r="A1" s="103"/>
      <c r="D1" s="288" t="s">
        <v>149</v>
      </c>
      <c r="E1" s="288"/>
      <c r="F1" s="288"/>
      <c r="G1" s="288"/>
      <c r="H1" s="288"/>
    </row>
    <row r="2" spans="1:8" ht="14.25" customHeight="1">
      <c r="A2" s="287" t="s">
        <v>50</v>
      </c>
      <c r="B2" s="287"/>
      <c r="C2" s="287"/>
      <c r="D2" s="287"/>
      <c r="E2" s="287"/>
      <c r="F2" s="287"/>
      <c r="G2" s="287"/>
      <c r="H2" s="287"/>
    </row>
    <row r="3" spans="1:8" ht="12" customHeight="1">
      <c r="A3" s="252" t="s">
        <v>105</v>
      </c>
      <c r="B3" s="252"/>
      <c r="C3" s="252"/>
      <c r="D3" s="252"/>
      <c r="E3" s="252"/>
      <c r="F3" s="252"/>
      <c r="G3" s="252"/>
      <c r="H3" s="252"/>
    </row>
    <row r="4" spans="1:8" ht="18" customHeight="1">
      <c r="A4" s="252"/>
      <c r="B4" s="252"/>
      <c r="C4" s="252"/>
      <c r="D4" s="252"/>
      <c r="E4" s="252"/>
      <c r="F4" s="252"/>
      <c r="G4" s="252"/>
      <c r="H4" s="252"/>
    </row>
    <row r="5" spans="1:8" ht="1.5" customHeight="1">
      <c r="A5" s="252"/>
      <c r="B5" s="252"/>
      <c r="C5" s="252"/>
      <c r="D5" s="252"/>
      <c r="E5" s="252"/>
      <c r="F5" s="252"/>
      <c r="G5" s="252"/>
      <c r="H5" s="252"/>
    </row>
    <row r="6" spans="1:8" ht="28.5" customHeight="1">
      <c r="A6" s="147" t="s">
        <v>82</v>
      </c>
      <c r="B6" s="178" t="s">
        <v>152</v>
      </c>
      <c r="C6" s="148" t="s">
        <v>79</v>
      </c>
      <c r="D6" s="147" t="s">
        <v>103</v>
      </c>
      <c r="E6" s="29">
        <v>2006</v>
      </c>
      <c r="F6" s="29">
        <v>2007</v>
      </c>
      <c r="G6" s="29">
        <v>2008</v>
      </c>
      <c r="H6" s="29" t="s">
        <v>61</v>
      </c>
    </row>
    <row r="7" spans="1:8" ht="15" customHeight="1">
      <c r="A7" s="147">
        <v>1</v>
      </c>
      <c r="B7" s="178" t="s">
        <v>156</v>
      </c>
      <c r="C7" s="148">
        <v>2</v>
      </c>
      <c r="D7" s="147">
        <v>15.7</v>
      </c>
      <c r="E7" s="29"/>
      <c r="F7" s="29"/>
      <c r="G7" s="29"/>
      <c r="H7" s="29"/>
    </row>
    <row r="8" spans="1:8" ht="14.25" customHeight="1">
      <c r="A8" s="147">
        <v>2</v>
      </c>
      <c r="B8" s="178" t="s">
        <v>155</v>
      </c>
      <c r="C8" s="148">
        <v>2</v>
      </c>
      <c r="D8" s="147">
        <v>15.7</v>
      </c>
      <c r="E8" s="29"/>
      <c r="F8" s="29"/>
      <c r="G8" s="29"/>
      <c r="H8" s="29"/>
    </row>
    <row r="9" spans="1:8" ht="14.25" customHeight="1">
      <c r="A9" s="150">
        <v>3</v>
      </c>
      <c r="B9" s="170" t="s">
        <v>154</v>
      </c>
      <c r="C9" s="147">
        <v>4</v>
      </c>
      <c r="D9" s="166">
        <v>31.6</v>
      </c>
      <c r="E9" s="29"/>
      <c r="F9" s="29"/>
      <c r="G9" s="29"/>
      <c r="H9" s="29">
        <v>67</v>
      </c>
    </row>
    <row r="10" spans="1:8" ht="14.25" customHeight="1">
      <c r="A10" s="151"/>
      <c r="B10" s="152" t="s">
        <v>106</v>
      </c>
      <c r="C10" s="168">
        <v>8</v>
      </c>
      <c r="D10" s="162">
        <v>63</v>
      </c>
      <c r="H10" s="66">
        <v>750</v>
      </c>
    </row>
  </sheetData>
  <sheetProtection/>
  <mergeCells count="3">
    <mergeCell ref="A2:H2"/>
    <mergeCell ref="A3:H5"/>
    <mergeCell ref="D1:H1"/>
  </mergeCells>
  <printOptions/>
  <pageMargins left="1.16" right="0.41" top="0.34" bottom="1" header="0.23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2"/>
  </sheetPr>
  <dimension ref="A1:J8"/>
  <sheetViews>
    <sheetView zoomScalePageLayoutView="0" workbookViewId="0" topLeftCell="A1">
      <selection activeCell="G28" sqref="G28"/>
    </sheetView>
  </sheetViews>
  <sheetFormatPr defaultColWidth="9.00390625" defaultRowHeight="12.75"/>
  <cols>
    <col min="1" max="1" width="8.25390625" style="0" customWidth="1"/>
    <col min="2" max="2" width="21.125" style="0" customWidth="1"/>
    <col min="3" max="3" width="34.875" style="0" customWidth="1"/>
    <col min="4" max="4" width="20.75390625" style="0" customWidth="1"/>
  </cols>
  <sheetData>
    <row r="1" ht="12.75">
      <c r="D1" s="95" t="s">
        <v>53</v>
      </c>
    </row>
    <row r="2" spans="1:4" ht="13.5" customHeight="1">
      <c r="A2" s="293" t="s">
        <v>20</v>
      </c>
      <c r="B2" s="293"/>
      <c r="C2" s="293"/>
      <c r="D2" s="293"/>
    </row>
    <row r="3" spans="1:4" ht="8.25" customHeight="1">
      <c r="A3" s="294"/>
      <c r="B3" s="294"/>
      <c r="C3" s="294"/>
      <c r="D3" s="294"/>
    </row>
    <row r="4" spans="1:7" ht="36" customHeight="1">
      <c r="A4" s="290" t="s">
        <v>82</v>
      </c>
      <c r="B4" s="290" t="s">
        <v>153</v>
      </c>
      <c r="C4" s="290" t="s">
        <v>108</v>
      </c>
      <c r="D4" s="290" t="s">
        <v>107</v>
      </c>
      <c r="G4" s="33"/>
    </row>
    <row r="5" spans="1:7" ht="5.25" customHeight="1">
      <c r="A5" s="291"/>
      <c r="B5" s="291"/>
      <c r="C5" s="291"/>
      <c r="D5" s="291"/>
      <c r="G5" s="33"/>
    </row>
    <row r="6" spans="1:4" ht="5.25" customHeight="1" hidden="1">
      <c r="A6" s="292"/>
      <c r="B6" s="292"/>
      <c r="C6" s="292"/>
      <c r="D6" s="292"/>
    </row>
    <row r="7" spans="1:10" ht="15">
      <c r="A7" s="147">
        <v>1</v>
      </c>
      <c r="B7" s="170" t="s">
        <v>30</v>
      </c>
      <c r="C7" s="86">
        <v>16</v>
      </c>
      <c r="D7" s="166">
        <v>9</v>
      </c>
      <c r="J7" s="139"/>
    </row>
    <row r="8" spans="1:4" ht="15">
      <c r="A8" s="150"/>
      <c r="B8" s="151" t="s">
        <v>31</v>
      </c>
      <c r="C8" s="151">
        <v>16</v>
      </c>
      <c r="D8" s="171">
        <v>9</v>
      </c>
    </row>
  </sheetData>
  <sheetProtection/>
  <mergeCells count="6">
    <mergeCell ref="D4:D6"/>
    <mergeCell ref="A2:D2"/>
    <mergeCell ref="A3:D3"/>
    <mergeCell ref="A4:A6"/>
    <mergeCell ref="B4:B6"/>
    <mergeCell ref="C4:C6"/>
  </mergeCells>
  <printOptions/>
  <pageMargins left="1.31" right="0.36" top="2.46" bottom="0.35" header="0.5118110236220472" footer="0.17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2"/>
  </sheetPr>
  <dimension ref="A1:H57"/>
  <sheetViews>
    <sheetView tabSelected="1" zoomScalePageLayoutView="0" workbookViewId="0" topLeftCell="A30">
      <selection activeCell="J56" sqref="J56"/>
    </sheetView>
  </sheetViews>
  <sheetFormatPr defaultColWidth="9.00390625" defaultRowHeight="12.75"/>
  <cols>
    <col min="2" max="2" width="32.375" style="0" customWidth="1"/>
    <col min="3" max="3" width="14.125" style="0" customWidth="1"/>
    <col min="4" max="4" width="14.75390625" style="0" customWidth="1"/>
  </cols>
  <sheetData>
    <row r="1" spans="1:4" ht="12.75" customHeight="1">
      <c r="A1" s="69"/>
      <c r="B1" s="69"/>
      <c r="C1" s="79"/>
      <c r="D1" s="94" t="s">
        <v>175</v>
      </c>
    </row>
    <row r="2" spans="1:4" ht="15.75">
      <c r="A2" s="258" t="s">
        <v>50</v>
      </c>
      <c r="B2" s="258"/>
      <c r="C2" s="258"/>
      <c r="D2" s="258"/>
    </row>
    <row r="3" spans="1:4" ht="15.75">
      <c r="A3" s="295" t="s">
        <v>182</v>
      </c>
      <c r="B3" s="295"/>
      <c r="C3" s="295"/>
      <c r="D3" s="295"/>
    </row>
    <row r="4" spans="1:4" ht="12.75">
      <c r="A4" s="290" t="s">
        <v>82</v>
      </c>
      <c r="B4" s="290" t="s">
        <v>152</v>
      </c>
      <c r="C4" s="290" t="s">
        <v>177</v>
      </c>
      <c r="D4" s="290" t="s">
        <v>98</v>
      </c>
    </row>
    <row r="5" spans="1:4" ht="12.75">
      <c r="A5" s="292"/>
      <c r="B5" s="292"/>
      <c r="C5" s="292"/>
      <c r="D5" s="292"/>
    </row>
    <row r="6" spans="1:4" ht="15" customHeight="1">
      <c r="A6" s="147">
        <v>1</v>
      </c>
      <c r="B6" s="170" t="s">
        <v>116</v>
      </c>
      <c r="C6" s="147">
        <v>0.8</v>
      </c>
      <c r="D6" s="147">
        <v>240</v>
      </c>
    </row>
    <row r="7" spans="1:4" ht="15" customHeight="1">
      <c r="A7" s="147">
        <v>2</v>
      </c>
      <c r="B7" s="172" t="s">
        <v>117</v>
      </c>
      <c r="C7" s="147">
        <v>0.8</v>
      </c>
      <c r="D7" s="147">
        <v>240</v>
      </c>
    </row>
    <row r="8" spans="1:4" ht="15.75" customHeight="1">
      <c r="A8" s="147">
        <v>3</v>
      </c>
      <c r="B8" s="172" t="s">
        <v>118</v>
      </c>
      <c r="C8" s="147">
        <v>0.8</v>
      </c>
      <c r="D8" s="147">
        <v>240</v>
      </c>
    </row>
    <row r="9" spans="1:4" ht="15.75" customHeight="1">
      <c r="A9" s="147">
        <v>4</v>
      </c>
      <c r="B9" s="172" t="s">
        <v>119</v>
      </c>
      <c r="C9" s="147">
        <v>0.2</v>
      </c>
      <c r="D9" s="147">
        <v>60</v>
      </c>
    </row>
    <row r="10" spans="1:4" ht="16.5" customHeight="1">
      <c r="A10" s="147">
        <v>5</v>
      </c>
      <c r="B10" s="172" t="s">
        <v>120</v>
      </c>
      <c r="C10" s="147">
        <v>0.2</v>
      </c>
      <c r="D10" s="147">
        <v>60</v>
      </c>
    </row>
    <row r="11" spans="1:4" ht="15.75" customHeight="1">
      <c r="A11" s="147">
        <v>6</v>
      </c>
      <c r="B11" s="172" t="s">
        <v>121</v>
      </c>
      <c r="C11" s="147">
        <v>0.3</v>
      </c>
      <c r="D11" s="147">
        <v>90</v>
      </c>
    </row>
    <row r="12" spans="1:4" ht="15.75" customHeight="1">
      <c r="A12" s="147">
        <v>7</v>
      </c>
      <c r="B12" s="172" t="s">
        <v>122</v>
      </c>
      <c r="C12" s="147">
        <v>0.5</v>
      </c>
      <c r="D12" s="147">
        <v>150</v>
      </c>
    </row>
    <row r="13" spans="1:4" ht="17.25" customHeight="1">
      <c r="A13" s="147">
        <v>8</v>
      </c>
      <c r="B13" s="172" t="s">
        <v>123</v>
      </c>
      <c r="C13" s="147">
        <v>0.6</v>
      </c>
      <c r="D13" s="147">
        <v>180</v>
      </c>
    </row>
    <row r="14" spans="1:4" ht="15.75" customHeight="1">
      <c r="A14" s="147">
        <v>9</v>
      </c>
      <c r="B14" s="172" t="s">
        <v>124</v>
      </c>
      <c r="C14" s="147">
        <v>0.6</v>
      </c>
      <c r="D14" s="147">
        <v>180</v>
      </c>
    </row>
    <row r="15" spans="1:4" ht="16.5" customHeight="1">
      <c r="A15" s="147">
        <v>10</v>
      </c>
      <c r="B15" s="172" t="s">
        <v>125</v>
      </c>
      <c r="C15" s="147">
        <v>0.5</v>
      </c>
      <c r="D15" s="147">
        <v>150</v>
      </c>
    </row>
    <row r="16" spans="1:4" ht="16.5" customHeight="1">
      <c r="A16" s="147">
        <v>11</v>
      </c>
      <c r="B16" s="172" t="s">
        <v>126</v>
      </c>
      <c r="C16" s="147">
        <v>0.3</v>
      </c>
      <c r="D16" s="147">
        <v>90</v>
      </c>
    </row>
    <row r="17" spans="1:4" ht="15" customHeight="1">
      <c r="A17" s="147">
        <v>12</v>
      </c>
      <c r="B17" s="172" t="s">
        <v>127</v>
      </c>
      <c r="C17" s="147">
        <v>0.8</v>
      </c>
      <c r="D17" s="147">
        <v>240</v>
      </c>
    </row>
    <row r="18" spans="1:4" ht="14.25" customHeight="1">
      <c r="A18" s="147">
        <v>13</v>
      </c>
      <c r="B18" s="172" t="s">
        <v>128</v>
      </c>
      <c r="C18" s="147">
        <v>1.2</v>
      </c>
      <c r="D18" s="147">
        <v>360</v>
      </c>
    </row>
    <row r="19" spans="1:4" ht="15" customHeight="1">
      <c r="A19" s="147">
        <v>14</v>
      </c>
      <c r="B19" s="172" t="s">
        <v>129</v>
      </c>
      <c r="C19" s="147">
        <v>1.2</v>
      </c>
      <c r="D19" s="147">
        <v>360</v>
      </c>
    </row>
    <row r="20" spans="1:4" ht="16.5" customHeight="1">
      <c r="A20" s="147">
        <v>15</v>
      </c>
      <c r="B20" s="172" t="s">
        <v>130</v>
      </c>
      <c r="C20" s="147">
        <v>1.1</v>
      </c>
      <c r="D20" s="147">
        <v>330</v>
      </c>
    </row>
    <row r="21" spans="1:4" ht="16.5" customHeight="1">
      <c r="A21" s="147">
        <v>16</v>
      </c>
      <c r="B21" s="172" t="s">
        <v>156</v>
      </c>
      <c r="C21" s="147">
        <v>1</v>
      </c>
      <c r="D21" s="147">
        <v>300</v>
      </c>
    </row>
    <row r="22" spans="1:4" ht="15" customHeight="1">
      <c r="A22" s="147">
        <v>17</v>
      </c>
      <c r="B22" s="172" t="s">
        <v>155</v>
      </c>
      <c r="C22" s="147">
        <v>1.4</v>
      </c>
      <c r="D22" s="147">
        <v>420</v>
      </c>
    </row>
    <row r="23" spans="1:4" ht="15" customHeight="1">
      <c r="A23" s="147">
        <v>18</v>
      </c>
      <c r="B23" s="172" t="s">
        <v>131</v>
      </c>
      <c r="C23" s="147">
        <v>0.4</v>
      </c>
      <c r="D23" s="147">
        <v>120</v>
      </c>
    </row>
    <row r="24" spans="1:4" ht="15" customHeight="1">
      <c r="A24" s="147">
        <v>19</v>
      </c>
      <c r="B24" s="172" t="s">
        <v>132</v>
      </c>
      <c r="C24" s="147">
        <v>0.8</v>
      </c>
      <c r="D24" s="147">
        <v>240</v>
      </c>
    </row>
    <row r="25" spans="1:4" ht="15.75" customHeight="1">
      <c r="A25" s="147">
        <v>20</v>
      </c>
      <c r="B25" s="172" t="s">
        <v>133</v>
      </c>
      <c r="C25" s="147">
        <v>0.9</v>
      </c>
      <c r="D25" s="147">
        <v>270</v>
      </c>
    </row>
    <row r="26" spans="1:4" ht="15" customHeight="1">
      <c r="A26" s="147">
        <v>21</v>
      </c>
      <c r="B26" s="172" t="s">
        <v>134</v>
      </c>
      <c r="C26" s="147">
        <v>0.5</v>
      </c>
      <c r="D26" s="147">
        <v>150</v>
      </c>
    </row>
    <row r="27" spans="1:4" ht="15" customHeight="1">
      <c r="A27" s="147">
        <v>22</v>
      </c>
      <c r="B27" s="173" t="s">
        <v>154</v>
      </c>
      <c r="C27" s="147">
        <v>2.1</v>
      </c>
      <c r="D27" s="147">
        <v>630</v>
      </c>
    </row>
    <row r="28" spans="1:4" ht="14.25">
      <c r="A28" s="151"/>
      <c r="B28" s="152" t="s">
        <v>31</v>
      </c>
      <c r="C28" s="168">
        <f>SUM(C6:C27)</f>
        <v>17</v>
      </c>
      <c r="D28" s="169">
        <f>SUM(D6:D27)</f>
        <v>5100</v>
      </c>
    </row>
    <row r="30" spans="1:4" ht="12.75">
      <c r="A30" s="69"/>
      <c r="B30" s="69"/>
      <c r="C30" s="79"/>
      <c r="D30" s="94" t="s">
        <v>176</v>
      </c>
    </row>
    <row r="31" spans="1:4" ht="12" customHeight="1">
      <c r="A31" s="258" t="s">
        <v>50</v>
      </c>
      <c r="B31" s="258"/>
      <c r="C31" s="258"/>
      <c r="D31" s="258"/>
    </row>
    <row r="32" spans="1:5" ht="12.75" customHeight="1">
      <c r="A32" s="252" t="s">
        <v>181</v>
      </c>
      <c r="B32" s="252"/>
      <c r="C32" s="252"/>
      <c r="D32" s="252"/>
      <c r="E32" s="252"/>
    </row>
    <row r="33" spans="1:4" ht="12.75">
      <c r="A33" s="290" t="s">
        <v>82</v>
      </c>
      <c r="B33" s="290" t="s">
        <v>152</v>
      </c>
      <c r="C33" s="290" t="s">
        <v>178</v>
      </c>
      <c r="D33" s="290" t="s">
        <v>43</v>
      </c>
    </row>
    <row r="34" spans="1:4" ht="12.75">
      <c r="A34" s="292"/>
      <c r="B34" s="292"/>
      <c r="C34" s="292"/>
      <c r="D34" s="292"/>
    </row>
    <row r="35" spans="1:7" ht="13.5" customHeight="1">
      <c r="A35" s="147">
        <v>1</v>
      </c>
      <c r="B35" s="170" t="s">
        <v>116</v>
      </c>
      <c r="C35" s="196">
        <v>4.8</v>
      </c>
      <c r="D35" s="147">
        <v>576</v>
      </c>
      <c r="E35" s="197"/>
      <c r="F35" s="198"/>
      <c r="G35" s="199"/>
    </row>
    <row r="36" spans="1:7" ht="14.25" customHeight="1">
      <c r="A36" s="147">
        <v>2</v>
      </c>
      <c r="B36" s="172" t="s">
        <v>117</v>
      </c>
      <c r="C36" s="196">
        <v>2.4</v>
      </c>
      <c r="D36" s="147">
        <v>288</v>
      </c>
      <c r="E36" s="197"/>
      <c r="F36" s="198"/>
      <c r="G36" s="199"/>
    </row>
    <row r="37" spans="1:7" ht="15" customHeight="1">
      <c r="A37" s="147">
        <v>3</v>
      </c>
      <c r="B37" s="172" t="s">
        <v>118</v>
      </c>
      <c r="C37" s="196">
        <v>2.2</v>
      </c>
      <c r="D37" s="147">
        <v>264</v>
      </c>
      <c r="E37" s="197"/>
      <c r="F37" s="198"/>
      <c r="G37" s="199"/>
    </row>
    <row r="38" spans="1:7" ht="13.5" customHeight="1">
      <c r="A38" s="147">
        <v>4</v>
      </c>
      <c r="B38" s="172" t="s">
        <v>119</v>
      </c>
      <c r="C38" s="196">
        <v>1.9</v>
      </c>
      <c r="D38" s="147">
        <v>228</v>
      </c>
      <c r="E38" s="197"/>
      <c r="F38" s="198"/>
      <c r="G38" s="199"/>
    </row>
    <row r="39" spans="1:7" ht="13.5" customHeight="1">
      <c r="A39" s="147">
        <v>5</v>
      </c>
      <c r="B39" s="172" t="s">
        <v>120</v>
      </c>
      <c r="C39" s="196">
        <v>7.1</v>
      </c>
      <c r="D39" s="147">
        <v>852</v>
      </c>
      <c r="E39" s="197"/>
      <c r="F39" s="198"/>
      <c r="G39" s="199"/>
    </row>
    <row r="40" spans="1:7" ht="13.5" customHeight="1">
      <c r="A40" s="147">
        <v>6</v>
      </c>
      <c r="B40" s="172" t="s">
        <v>121</v>
      </c>
      <c r="C40" s="196">
        <v>3.2</v>
      </c>
      <c r="D40" s="147">
        <v>384</v>
      </c>
      <c r="E40" s="197"/>
      <c r="F40" s="198"/>
      <c r="G40" s="199"/>
    </row>
    <row r="41" spans="1:7" ht="14.25" customHeight="1">
      <c r="A41" s="147">
        <v>7</v>
      </c>
      <c r="B41" s="172" t="s">
        <v>122</v>
      </c>
      <c r="C41" s="196">
        <v>3.6</v>
      </c>
      <c r="D41" s="147">
        <v>432</v>
      </c>
      <c r="E41" s="197"/>
      <c r="F41" s="198"/>
      <c r="G41" s="199"/>
    </row>
    <row r="42" spans="1:7" ht="13.5" customHeight="1">
      <c r="A42" s="147">
        <v>8</v>
      </c>
      <c r="B42" s="172" t="s">
        <v>123</v>
      </c>
      <c r="C42" s="196">
        <v>2.7</v>
      </c>
      <c r="D42" s="147">
        <v>324</v>
      </c>
      <c r="E42" s="197"/>
      <c r="F42" s="198"/>
      <c r="G42" s="199"/>
    </row>
    <row r="43" spans="1:7" ht="13.5" customHeight="1">
      <c r="A43" s="147">
        <v>9</v>
      </c>
      <c r="B43" s="172" t="s">
        <v>124</v>
      </c>
      <c r="C43" s="196">
        <v>4.1</v>
      </c>
      <c r="D43" s="147">
        <v>492</v>
      </c>
      <c r="E43" s="197"/>
      <c r="F43" s="198"/>
      <c r="G43" s="199"/>
    </row>
    <row r="44" spans="1:7" ht="15.75">
      <c r="A44" s="147">
        <v>10</v>
      </c>
      <c r="B44" s="172" t="s">
        <v>125</v>
      </c>
      <c r="C44" s="196">
        <v>3.5</v>
      </c>
      <c r="D44" s="147">
        <v>420</v>
      </c>
      <c r="E44" s="197"/>
      <c r="F44" s="198"/>
      <c r="G44" s="199"/>
    </row>
    <row r="45" spans="1:7" ht="15.75">
      <c r="A45" s="147">
        <v>11</v>
      </c>
      <c r="B45" s="172" t="s">
        <v>126</v>
      </c>
      <c r="C45" s="196">
        <v>3.9</v>
      </c>
      <c r="D45" s="147">
        <v>468</v>
      </c>
      <c r="E45" s="197"/>
      <c r="F45" s="198"/>
      <c r="G45" s="199"/>
    </row>
    <row r="46" spans="1:7" ht="15.75">
      <c r="A46" s="147">
        <v>12</v>
      </c>
      <c r="B46" s="172" t="s">
        <v>127</v>
      </c>
      <c r="C46" s="196">
        <v>3.1</v>
      </c>
      <c r="D46" s="147">
        <v>372</v>
      </c>
      <c r="E46" s="197"/>
      <c r="F46" s="198"/>
      <c r="G46" s="199"/>
    </row>
    <row r="47" spans="1:7" ht="15" customHeight="1">
      <c r="A47" s="147">
        <v>13</v>
      </c>
      <c r="B47" s="172" t="s">
        <v>128</v>
      </c>
      <c r="C47" s="196">
        <v>5.9</v>
      </c>
      <c r="D47" s="147">
        <v>708</v>
      </c>
      <c r="E47" s="197"/>
      <c r="F47" s="198"/>
      <c r="G47" s="199"/>
    </row>
    <row r="48" spans="1:8" ht="15" customHeight="1">
      <c r="A48" s="147">
        <v>14</v>
      </c>
      <c r="B48" s="172" t="s">
        <v>129</v>
      </c>
      <c r="C48" s="196">
        <v>3.2</v>
      </c>
      <c r="D48" s="147">
        <v>384</v>
      </c>
      <c r="E48" s="197"/>
      <c r="F48" s="198"/>
      <c r="G48" s="199"/>
      <c r="H48" t="s">
        <v>180</v>
      </c>
    </row>
    <row r="49" spans="1:7" ht="15.75">
      <c r="A49" s="147">
        <v>15</v>
      </c>
      <c r="B49" s="172" t="s">
        <v>130</v>
      </c>
      <c r="C49" s="196">
        <v>2.1</v>
      </c>
      <c r="D49" s="147">
        <v>252</v>
      </c>
      <c r="E49" s="197"/>
      <c r="F49" s="198"/>
      <c r="G49" s="199"/>
    </row>
    <row r="50" spans="1:7" ht="14.25" customHeight="1">
      <c r="A50" s="147">
        <v>16</v>
      </c>
      <c r="B50" s="172" t="s">
        <v>156</v>
      </c>
      <c r="C50" s="196">
        <v>3</v>
      </c>
      <c r="D50" s="147">
        <v>360</v>
      </c>
      <c r="E50" s="197"/>
      <c r="F50" s="198"/>
      <c r="G50" s="199"/>
    </row>
    <row r="51" spans="1:7" ht="15.75">
      <c r="A51" s="147">
        <v>17</v>
      </c>
      <c r="B51" s="172" t="s">
        <v>155</v>
      </c>
      <c r="C51" s="196">
        <v>5.2</v>
      </c>
      <c r="D51" s="147">
        <v>624</v>
      </c>
      <c r="E51" s="197"/>
      <c r="F51" s="198"/>
      <c r="G51" s="199"/>
    </row>
    <row r="52" spans="1:7" ht="15.75">
      <c r="A52" s="147">
        <v>18</v>
      </c>
      <c r="B52" s="172" t="s">
        <v>131</v>
      </c>
      <c r="C52" s="196">
        <v>3.6</v>
      </c>
      <c r="D52" s="147">
        <v>432</v>
      </c>
      <c r="E52" s="197"/>
      <c r="F52" s="198"/>
      <c r="G52" s="199"/>
    </row>
    <row r="53" spans="1:7" ht="15.75">
      <c r="A53" s="147">
        <v>19</v>
      </c>
      <c r="B53" s="172" t="s">
        <v>132</v>
      </c>
      <c r="C53" s="196">
        <v>2.7</v>
      </c>
      <c r="D53" s="147">
        <v>324</v>
      </c>
      <c r="E53" s="197"/>
      <c r="F53" s="198"/>
      <c r="G53" s="199"/>
    </row>
    <row r="54" spans="1:7" ht="13.5" customHeight="1">
      <c r="A54" s="147">
        <v>20</v>
      </c>
      <c r="B54" s="172" t="s">
        <v>133</v>
      </c>
      <c r="C54" s="196">
        <v>4.6</v>
      </c>
      <c r="D54" s="147">
        <v>552</v>
      </c>
      <c r="E54" s="197"/>
      <c r="F54" s="198"/>
      <c r="G54" s="199"/>
    </row>
    <row r="55" spans="1:7" ht="14.25" customHeight="1">
      <c r="A55" s="147">
        <v>21</v>
      </c>
      <c r="B55" s="172" t="s">
        <v>134</v>
      </c>
      <c r="C55" s="196">
        <v>2.5</v>
      </c>
      <c r="D55" s="147">
        <v>300</v>
      </c>
      <c r="E55" s="197"/>
      <c r="F55" s="198"/>
      <c r="G55" s="199"/>
    </row>
    <row r="56" spans="1:7" ht="14.25" customHeight="1">
      <c r="A56" s="147">
        <v>22</v>
      </c>
      <c r="B56" s="173" t="s">
        <v>154</v>
      </c>
      <c r="C56" s="196">
        <v>1.4</v>
      </c>
      <c r="D56" s="147">
        <v>168</v>
      </c>
      <c r="E56" s="197"/>
      <c r="F56" s="198"/>
      <c r="G56" s="199"/>
    </row>
    <row r="57" spans="1:7" ht="14.25">
      <c r="A57" s="151"/>
      <c r="B57" s="152" t="s">
        <v>31</v>
      </c>
      <c r="C57" s="169">
        <f>SUM(C35:C56)</f>
        <v>76.7</v>
      </c>
      <c r="D57" s="169">
        <f>SUM(D35:D56)</f>
        <v>9204</v>
      </c>
      <c r="E57" s="200"/>
      <c r="F57" s="201"/>
      <c r="G57" s="202"/>
    </row>
  </sheetData>
  <sheetProtection/>
  <mergeCells count="12">
    <mergeCell ref="A31:D31"/>
    <mergeCell ref="A33:A34"/>
    <mergeCell ref="B33:B34"/>
    <mergeCell ref="C33:C34"/>
    <mergeCell ref="D33:D34"/>
    <mergeCell ref="A32:E32"/>
    <mergeCell ref="A2:D2"/>
    <mergeCell ref="A3:D3"/>
    <mergeCell ref="A4:A5"/>
    <mergeCell ref="B4:B5"/>
    <mergeCell ref="C4:C5"/>
    <mergeCell ref="D4:D5"/>
  </mergeCells>
  <printOptions/>
  <pageMargins left="0.75" right="0.75" top="0.05" bottom="0.04" header="0.07" footer="0.04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2"/>
  </sheetPr>
  <dimension ref="A1:D10"/>
  <sheetViews>
    <sheetView zoomScalePageLayoutView="0" workbookViewId="0" topLeftCell="A1">
      <selection activeCell="F31" sqref="F31"/>
    </sheetView>
  </sheetViews>
  <sheetFormatPr defaultColWidth="9.00390625" defaultRowHeight="12.75"/>
  <cols>
    <col min="1" max="1" width="7.00390625" style="0" customWidth="1"/>
    <col min="2" max="2" width="35.625" style="0" customWidth="1"/>
    <col min="3" max="3" width="9.375" style="0" customWidth="1"/>
    <col min="4" max="4" width="18.125" style="0" customWidth="1"/>
    <col min="5" max="7" width="9.375" style="0" customWidth="1"/>
  </cols>
  <sheetData>
    <row r="1" spans="1:4" ht="12.75">
      <c r="A1" s="257" t="s">
        <v>150</v>
      </c>
      <c r="B1" s="257"/>
      <c r="C1" s="257"/>
      <c r="D1" s="257"/>
    </row>
    <row r="2" spans="1:4" ht="20.25" customHeight="1">
      <c r="A2" s="259" t="s">
        <v>110</v>
      </c>
      <c r="B2" s="259"/>
      <c r="C2" s="259"/>
      <c r="D2" s="259"/>
    </row>
    <row r="3" spans="1:4" ht="6.75" customHeight="1">
      <c r="A3" s="294"/>
      <c r="B3" s="294"/>
      <c r="C3" s="294"/>
      <c r="D3" s="294"/>
    </row>
    <row r="4" spans="1:4" ht="12.75" customHeight="1">
      <c r="A4" s="290" t="s">
        <v>82</v>
      </c>
      <c r="B4" s="290" t="s">
        <v>153</v>
      </c>
      <c r="C4" s="300" t="s">
        <v>109</v>
      </c>
      <c r="D4" s="301"/>
    </row>
    <row r="5" spans="1:4" ht="12.75" customHeight="1">
      <c r="A5" s="291"/>
      <c r="B5" s="291"/>
      <c r="C5" s="302"/>
      <c r="D5" s="303"/>
    </row>
    <row r="6" spans="1:4" ht="16.5" customHeight="1">
      <c r="A6" s="292"/>
      <c r="B6" s="292"/>
      <c r="C6" s="304"/>
      <c r="D6" s="305"/>
    </row>
    <row r="7" spans="1:4" ht="15">
      <c r="A7" s="147">
        <v>1</v>
      </c>
      <c r="B7" s="170" t="s">
        <v>30</v>
      </c>
      <c r="C7" s="298">
        <v>20</v>
      </c>
      <c r="D7" s="299"/>
    </row>
    <row r="8" spans="1:4" ht="12.75" hidden="1">
      <c r="A8" s="29">
        <v>22</v>
      </c>
      <c r="B8" s="30" t="s">
        <v>32</v>
      </c>
      <c r="C8" s="34">
        <v>350</v>
      </c>
      <c r="D8" s="34"/>
    </row>
    <row r="9" spans="1:4" ht="28.5" customHeight="1" hidden="1">
      <c r="A9" s="29">
        <v>23</v>
      </c>
      <c r="B9" s="30" t="s">
        <v>33</v>
      </c>
      <c r="C9" s="34">
        <v>150</v>
      </c>
      <c r="D9" s="34"/>
    </row>
    <row r="10" spans="1:4" ht="12.75">
      <c r="A10" s="31"/>
      <c r="B10" s="32" t="s">
        <v>31</v>
      </c>
      <c r="C10" s="296">
        <v>20</v>
      </c>
      <c r="D10" s="297"/>
    </row>
  </sheetData>
  <sheetProtection/>
  <mergeCells count="8">
    <mergeCell ref="C10:D10"/>
    <mergeCell ref="C7:D7"/>
    <mergeCell ref="A1:D1"/>
    <mergeCell ref="A2:D2"/>
    <mergeCell ref="A3:D3"/>
    <mergeCell ref="A4:A6"/>
    <mergeCell ref="B4:B6"/>
    <mergeCell ref="C4:D6"/>
  </mergeCells>
  <printOptions/>
  <pageMargins left="1.15" right="0.49" top="4.24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0"/>
  <sheetViews>
    <sheetView view="pageBreakPreview" zoomScale="60" zoomScaleNormal="98" zoomScalePageLayoutView="0" workbookViewId="0" topLeftCell="A50">
      <selection activeCell="E64" sqref="E64"/>
    </sheetView>
  </sheetViews>
  <sheetFormatPr defaultColWidth="9.00390625" defaultRowHeight="12.75"/>
  <cols>
    <col min="1" max="1" width="5.875" style="0" customWidth="1"/>
    <col min="2" max="2" width="54.375" style="0" customWidth="1"/>
    <col min="3" max="3" width="10.25390625" style="0" customWidth="1"/>
    <col min="4" max="4" width="8.75390625" style="0" customWidth="1"/>
    <col min="5" max="5" width="10.75390625" style="0" customWidth="1"/>
    <col min="6" max="6" width="40.625" style="0" customWidth="1"/>
  </cols>
  <sheetData>
    <row r="1" spans="1:6" ht="55.5" customHeight="1">
      <c r="A1" s="1"/>
      <c r="B1" s="2"/>
      <c r="C1" s="2"/>
      <c r="E1" s="146"/>
      <c r="F1" s="146" t="s">
        <v>137</v>
      </c>
    </row>
    <row r="2" spans="1:5" ht="9.75" customHeight="1" hidden="1">
      <c r="A2" s="1"/>
      <c r="B2" s="2"/>
      <c r="C2" s="2"/>
      <c r="D2" s="2"/>
      <c r="E2" s="2"/>
    </row>
    <row r="3" spans="1:6" ht="15.75">
      <c r="A3" s="22"/>
      <c r="B3" s="226" t="s">
        <v>34</v>
      </c>
      <c r="C3" s="226"/>
      <c r="D3" s="226"/>
      <c r="E3" s="226"/>
      <c r="F3" s="226"/>
    </row>
    <row r="4" spans="1:7" ht="15.75" customHeight="1">
      <c r="A4" s="227" t="s">
        <v>179</v>
      </c>
      <c r="B4" s="227"/>
      <c r="C4" s="227"/>
      <c r="D4" s="227"/>
      <c r="E4" s="227"/>
      <c r="F4" s="227"/>
      <c r="G4" s="227"/>
    </row>
    <row r="5" spans="1:7" ht="12.75" customHeight="1">
      <c r="A5" s="227"/>
      <c r="B5" s="227"/>
      <c r="C5" s="227"/>
      <c r="D5" s="227"/>
      <c r="E5" s="227"/>
      <c r="F5" s="227"/>
      <c r="G5" s="227"/>
    </row>
    <row r="6" spans="1:6" ht="12.75">
      <c r="A6" s="219" t="s">
        <v>82</v>
      </c>
      <c r="B6" s="219" t="s">
        <v>1</v>
      </c>
      <c r="C6" s="219" t="s">
        <v>2</v>
      </c>
      <c r="D6" s="219" t="s">
        <v>3</v>
      </c>
      <c r="E6" s="219" t="s">
        <v>29</v>
      </c>
      <c r="F6" s="247" t="s">
        <v>35</v>
      </c>
    </row>
    <row r="7" spans="1:6" ht="49.5" customHeight="1">
      <c r="A7" s="219"/>
      <c r="B7" s="219"/>
      <c r="C7" s="219"/>
      <c r="D7" s="219"/>
      <c r="E7" s="219"/>
      <c r="F7" s="248"/>
    </row>
    <row r="8" spans="1:6" ht="15">
      <c r="A8" s="4">
        <v>1</v>
      </c>
      <c r="B8" s="5">
        <v>2</v>
      </c>
      <c r="C8" s="5">
        <v>3</v>
      </c>
      <c r="D8" s="5">
        <v>4</v>
      </c>
      <c r="E8" s="5">
        <v>5</v>
      </c>
      <c r="F8" s="36">
        <v>6</v>
      </c>
    </row>
    <row r="9" spans="1:6" ht="18.75" customHeight="1">
      <c r="A9" s="213" t="s">
        <v>62</v>
      </c>
      <c r="B9" s="214"/>
      <c r="C9" s="214"/>
      <c r="D9" s="214"/>
      <c r="E9" s="214"/>
      <c r="F9" s="215"/>
    </row>
    <row r="10" spans="1:6" ht="31.5">
      <c r="A10" s="8">
        <v>1</v>
      </c>
      <c r="B10" s="7" t="s">
        <v>64</v>
      </c>
      <c r="C10" s="8" t="s">
        <v>5</v>
      </c>
      <c r="D10" s="9">
        <v>22.9</v>
      </c>
      <c r="E10" s="24">
        <v>6828</v>
      </c>
      <c r="F10" s="246" t="s">
        <v>170</v>
      </c>
    </row>
    <row r="11" spans="1:6" ht="31.5">
      <c r="A11" s="211" t="s">
        <v>141</v>
      </c>
      <c r="B11" s="16" t="s">
        <v>65</v>
      </c>
      <c r="C11" s="8" t="s">
        <v>5</v>
      </c>
      <c r="D11" s="9">
        <v>14.4</v>
      </c>
      <c r="E11" s="24">
        <v>1728</v>
      </c>
      <c r="F11" s="246"/>
    </row>
    <row r="12" spans="1:6" ht="15.75">
      <c r="A12" s="212"/>
      <c r="B12" s="115" t="s">
        <v>4</v>
      </c>
      <c r="C12" s="8"/>
      <c r="D12" s="9">
        <v>14.4</v>
      </c>
      <c r="E12" s="24">
        <v>1728</v>
      </c>
      <c r="F12" s="246"/>
    </row>
    <row r="13" spans="1:6" ht="31.5">
      <c r="A13" s="221" t="s">
        <v>142</v>
      </c>
      <c r="B13" s="16" t="s">
        <v>66</v>
      </c>
      <c r="C13" s="8" t="s">
        <v>5</v>
      </c>
      <c r="D13" s="9">
        <v>8.5</v>
      </c>
      <c r="E13" s="24">
        <v>5100</v>
      </c>
      <c r="F13" s="246"/>
    </row>
    <row r="14" spans="1:6" ht="15.75">
      <c r="A14" s="222"/>
      <c r="B14" s="140" t="s">
        <v>71</v>
      </c>
      <c r="C14" s="20"/>
      <c r="D14" s="141">
        <v>8.5</v>
      </c>
      <c r="E14" s="142">
        <v>5100</v>
      </c>
      <c r="F14" s="246"/>
    </row>
    <row r="15" spans="1:6" ht="15.75" customHeight="1">
      <c r="A15" s="213" t="s">
        <v>22</v>
      </c>
      <c r="B15" s="214"/>
      <c r="C15" s="214"/>
      <c r="D15" s="214"/>
      <c r="E15" s="214"/>
      <c r="F15" s="215"/>
    </row>
    <row r="16" spans="1:6" ht="18" customHeight="1">
      <c r="A16" s="211">
        <v>2</v>
      </c>
      <c r="B16" s="7" t="s">
        <v>11</v>
      </c>
      <c r="C16" s="8" t="s">
        <v>12</v>
      </c>
      <c r="D16" s="9">
        <v>0.3</v>
      </c>
      <c r="E16" s="24">
        <v>450</v>
      </c>
      <c r="F16" s="246" t="s">
        <v>169</v>
      </c>
    </row>
    <row r="17" spans="1:6" ht="15.75">
      <c r="A17" s="212"/>
      <c r="B17" s="115" t="s">
        <v>63</v>
      </c>
      <c r="C17" s="8"/>
      <c r="D17" s="181">
        <v>0.15</v>
      </c>
      <c r="E17" s="24">
        <v>225</v>
      </c>
      <c r="F17" s="246"/>
    </row>
    <row r="18" spans="1:6" ht="15.75">
      <c r="A18" s="220"/>
      <c r="B18" s="115" t="s">
        <v>71</v>
      </c>
      <c r="C18" s="8"/>
      <c r="D18" s="181">
        <v>0.15</v>
      </c>
      <c r="E18" s="24">
        <v>225</v>
      </c>
      <c r="F18" s="246"/>
    </row>
    <row r="19" spans="1:6" ht="34.5" customHeight="1">
      <c r="A19" s="211">
        <v>3</v>
      </c>
      <c r="B19" s="16" t="s">
        <v>13</v>
      </c>
      <c r="C19" s="8" t="s">
        <v>14</v>
      </c>
      <c r="D19" s="9">
        <v>6.5</v>
      </c>
      <c r="E19" s="24">
        <v>194.9</v>
      </c>
      <c r="F19" s="246" t="s">
        <v>168</v>
      </c>
    </row>
    <row r="20" spans="1:6" ht="15.75">
      <c r="A20" s="212"/>
      <c r="B20" s="115" t="s">
        <v>4</v>
      </c>
      <c r="C20" s="8"/>
      <c r="D20" s="9">
        <v>3.1</v>
      </c>
      <c r="E20" s="24">
        <v>92.4</v>
      </c>
      <c r="F20" s="246"/>
    </row>
    <row r="21" spans="1:6" ht="15.75">
      <c r="A21" s="212"/>
      <c r="B21" s="115" t="s">
        <v>6</v>
      </c>
      <c r="C21" s="8"/>
      <c r="D21" s="9">
        <v>0.2</v>
      </c>
      <c r="E21" s="24">
        <v>7.6</v>
      </c>
      <c r="F21" s="246"/>
    </row>
    <row r="22" spans="1:6" ht="15.75">
      <c r="A22" s="220"/>
      <c r="B22" s="115" t="s">
        <v>71</v>
      </c>
      <c r="C22" s="8"/>
      <c r="D22" s="9">
        <v>3.2</v>
      </c>
      <c r="E22" s="24">
        <v>94.9</v>
      </c>
      <c r="F22" s="246"/>
    </row>
    <row r="23" spans="1:6" ht="28.5" customHeight="1">
      <c r="A23" s="211">
        <v>4</v>
      </c>
      <c r="B23" s="16" t="s">
        <v>15</v>
      </c>
      <c r="C23" s="8" t="s">
        <v>14</v>
      </c>
      <c r="D23" s="9">
        <v>40</v>
      </c>
      <c r="E23" s="24">
        <v>80</v>
      </c>
      <c r="F23" s="246" t="s">
        <v>167</v>
      </c>
    </row>
    <row r="24" spans="1:6" ht="22.5" customHeight="1">
      <c r="A24" s="212"/>
      <c r="B24" s="115" t="s">
        <v>4</v>
      </c>
      <c r="C24" s="13"/>
      <c r="D24" s="9">
        <v>40</v>
      </c>
      <c r="E24" s="24">
        <v>80</v>
      </c>
      <c r="F24" s="246"/>
    </row>
    <row r="25" spans="1:6" ht="12.75" customHeight="1">
      <c r="A25" s="4">
        <v>1</v>
      </c>
      <c r="B25" s="5">
        <v>2</v>
      </c>
      <c r="C25" s="5">
        <v>3</v>
      </c>
      <c r="D25" s="5">
        <v>4</v>
      </c>
      <c r="E25" s="5">
        <v>5</v>
      </c>
      <c r="F25" s="36">
        <v>6</v>
      </c>
    </row>
    <row r="26" spans="1:6" ht="51.75" customHeight="1">
      <c r="A26" s="211">
        <v>5</v>
      </c>
      <c r="B26" s="98" t="s">
        <v>59</v>
      </c>
      <c r="C26" s="8" t="s">
        <v>8</v>
      </c>
      <c r="D26" s="109">
        <v>22</v>
      </c>
      <c r="E26" s="24">
        <v>1760</v>
      </c>
      <c r="F26" s="246" t="s">
        <v>166</v>
      </c>
    </row>
    <row r="27" spans="1:6" ht="15.75">
      <c r="A27" s="212"/>
      <c r="B27" s="115" t="s">
        <v>4</v>
      </c>
      <c r="C27" s="8"/>
      <c r="D27" s="109"/>
      <c r="E27" s="24">
        <v>1058.9</v>
      </c>
      <c r="F27" s="246"/>
    </row>
    <row r="28" spans="1:6" ht="15.75">
      <c r="A28" s="212"/>
      <c r="B28" s="116" t="s">
        <v>6</v>
      </c>
      <c r="C28" s="8"/>
      <c r="D28" s="109"/>
      <c r="E28" s="24">
        <v>527</v>
      </c>
      <c r="F28" s="246"/>
    </row>
    <row r="29" spans="1:6" ht="15.75">
      <c r="A29" s="212"/>
      <c r="B29" s="115" t="s">
        <v>63</v>
      </c>
      <c r="C29" s="8"/>
      <c r="D29" s="109"/>
      <c r="E29" s="24">
        <v>174.1</v>
      </c>
      <c r="F29" s="246"/>
    </row>
    <row r="30" spans="1:6" ht="47.25">
      <c r="A30" s="224">
        <v>6</v>
      </c>
      <c r="B30" s="130" t="s">
        <v>60</v>
      </c>
      <c r="C30" s="8" t="s">
        <v>8</v>
      </c>
      <c r="D30" s="109">
        <v>37</v>
      </c>
      <c r="E30" s="24">
        <v>2220</v>
      </c>
      <c r="F30" s="246" t="s">
        <v>165</v>
      </c>
    </row>
    <row r="31" spans="1:6" ht="15.75">
      <c r="A31" s="224"/>
      <c r="B31" s="115" t="s">
        <v>71</v>
      </c>
      <c r="C31" s="8"/>
      <c r="D31" s="109">
        <v>37</v>
      </c>
      <c r="E31" s="24">
        <v>2220</v>
      </c>
      <c r="F31" s="246"/>
    </row>
    <row r="32" spans="1:6" ht="23.25" customHeight="1">
      <c r="A32" s="213" t="s">
        <v>67</v>
      </c>
      <c r="B32" s="214"/>
      <c r="C32" s="214"/>
      <c r="D32" s="214"/>
      <c r="E32" s="214"/>
      <c r="F32" s="215"/>
    </row>
    <row r="33" spans="1:6" ht="31.5">
      <c r="A33" s="8">
        <v>7</v>
      </c>
      <c r="B33" s="7" t="s">
        <v>83</v>
      </c>
      <c r="C33" s="8"/>
      <c r="D33" s="9"/>
      <c r="E33" s="9"/>
      <c r="F33" s="246" t="s">
        <v>164</v>
      </c>
    </row>
    <row r="34" spans="1:6" ht="15.75">
      <c r="A34" s="211" t="s">
        <v>143</v>
      </c>
      <c r="B34" s="16" t="s">
        <v>18</v>
      </c>
      <c r="C34" s="8" t="s">
        <v>9</v>
      </c>
      <c r="D34" s="9">
        <v>4</v>
      </c>
      <c r="E34" s="24">
        <v>400</v>
      </c>
      <c r="F34" s="246"/>
    </row>
    <row r="35" spans="1:6" ht="15.75">
      <c r="A35" s="212"/>
      <c r="B35" s="115" t="s">
        <v>63</v>
      </c>
      <c r="C35" s="8"/>
      <c r="D35" s="9">
        <v>4</v>
      </c>
      <c r="E35" s="24">
        <v>400</v>
      </c>
      <c r="F35" s="246"/>
    </row>
    <row r="36" spans="1:6" ht="15.75">
      <c r="A36" s="211" t="s">
        <v>144</v>
      </c>
      <c r="B36" s="7" t="s">
        <v>19</v>
      </c>
      <c r="C36" s="13" t="s">
        <v>9</v>
      </c>
      <c r="D36" s="15">
        <v>28</v>
      </c>
      <c r="E36" s="24">
        <v>221.1</v>
      </c>
      <c r="F36" s="246"/>
    </row>
    <row r="37" spans="1:6" ht="15.75">
      <c r="A37" s="212"/>
      <c r="B37" s="115" t="s">
        <v>4</v>
      </c>
      <c r="C37" s="13"/>
      <c r="D37" s="15">
        <v>28</v>
      </c>
      <c r="E37" s="24">
        <v>221.1</v>
      </c>
      <c r="F37" s="246"/>
    </row>
    <row r="38" spans="1:6" ht="18.75" customHeight="1">
      <c r="A38" s="8">
        <v>8</v>
      </c>
      <c r="B38" s="16" t="s">
        <v>23</v>
      </c>
      <c r="C38" s="8"/>
      <c r="D38" s="21"/>
      <c r="E38" s="28"/>
      <c r="F38" s="246" t="s">
        <v>163</v>
      </c>
    </row>
    <row r="39" spans="1:6" ht="15.75">
      <c r="A39" s="211" t="s">
        <v>145</v>
      </c>
      <c r="B39" s="16" t="s">
        <v>24</v>
      </c>
      <c r="C39" s="8" t="s">
        <v>8</v>
      </c>
      <c r="D39" s="21">
        <v>2</v>
      </c>
      <c r="E39" s="24">
        <v>60</v>
      </c>
      <c r="F39" s="246"/>
    </row>
    <row r="40" spans="1:6" ht="15.75">
      <c r="A40" s="212"/>
      <c r="B40" s="115" t="s">
        <v>4</v>
      </c>
      <c r="C40" s="8"/>
      <c r="D40" s="21"/>
      <c r="E40" s="24">
        <v>8</v>
      </c>
      <c r="F40" s="246"/>
    </row>
    <row r="41" spans="1:6" ht="15.75">
      <c r="A41" s="220"/>
      <c r="B41" s="115" t="s">
        <v>63</v>
      </c>
      <c r="C41" s="8"/>
      <c r="D41" s="21"/>
      <c r="E41" s="24">
        <v>52</v>
      </c>
      <c r="F41" s="246"/>
    </row>
    <row r="42" spans="1:6" ht="15.75">
      <c r="A42" s="221" t="s">
        <v>146</v>
      </c>
      <c r="B42" s="16" t="s">
        <v>25</v>
      </c>
      <c r="C42" s="8" t="s">
        <v>8</v>
      </c>
      <c r="D42" s="21">
        <v>62</v>
      </c>
      <c r="E42" s="24">
        <v>930</v>
      </c>
      <c r="F42" s="246"/>
    </row>
    <row r="43" spans="1:6" ht="15.75">
      <c r="A43" s="222"/>
      <c r="B43" s="182" t="s">
        <v>4</v>
      </c>
      <c r="C43" s="8"/>
      <c r="D43" s="21">
        <v>10</v>
      </c>
      <c r="E43" s="24">
        <v>154</v>
      </c>
      <c r="F43" s="246"/>
    </row>
    <row r="44" spans="1:6" ht="15.75">
      <c r="A44" s="222"/>
      <c r="B44" s="115" t="s">
        <v>63</v>
      </c>
      <c r="C44" s="8"/>
      <c r="D44" s="21">
        <v>52</v>
      </c>
      <c r="E44" s="24">
        <v>776</v>
      </c>
      <c r="F44" s="246"/>
    </row>
    <row r="45" spans="1:6" ht="15.75" customHeight="1">
      <c r="A45" s="188">
        <v>9</v>
      </c>
      <c r="B45" s="193" t="s">
        <v>172</v>
      </c>
      <c r="C45" s="194"/>
      <c r="D45" s="195"/>
      <c r="E45" s="24"/>
      <c r="F45" s="243" t="s">
        <v>161</v>
      </c>
    </row>
    <row r="46" spans="1:6" ht="15.75">
      <c r="A46" s="240" t="s">
        <v>147</v>
      </c>
      <c r="B46" s="203" t="s">
        <v>18</v>
      </c>
      <c r="C46" s="194" t="s">
        <v>9</v>
      </c>
      <c r="D46" s="210">
        <v>17</v>
      </c>
      <c r="E46" s="24">
        <v>5100</v>
      </c>
      <c r="F46" s="244"/>
    </row>
    <row r="47" spans="1:6" ht="15.75">
      <c r="A47" s="241"/>
      <c r="B47" s="206" t="s">
        <v>6</v>
      </c>
      <c r="C47" s="192"/>
      <c r="D47" s="210">
        <v>3</v>
      </c>
      <c r="E47" s="24">
        <v>900</v>
      </c>
      <c r="F47" s="244"/>
    </row>
    <row r="48" spans="1:6" ht="15.75">
      <c r="A48" s="241"/>
      <c r="B48" s="207" t="s">
        <v>63</v>
      </c>
      <c r="C48" s="192"/>
      <c r="D48" s="210">
        <v>11</v>
      </c>
      <c r="E48" s="24">
        <v>3300</v>
      </c>
      <c r="F48" s="244"/>
    </row>
    <row r="49" spans="1:6" ht="15.75">
      <c r="A49" s="242"/>
      <c r="B49" s="205" t="s">
        <v>71</v>
      </c>
      <c r="C49" s="192"/>
      <c r="D49" s="210">
        <v>3</v>
      </c>
      <c r="E49" s="24">
        <v>900</v>
      </c>
      <c r="F49" s="244"/>
    </row>
    <row r="50" spans="1:6" ht="15.75">
      <c r="A50" s="240" t="s">
        <v>148</v>
      </c>
      <c r="B50" s="204" t="s">
        <v>19</v>
      </c>
      <c r="C50" s="194" t="s">
        <v>9</v>
      </c>
      <c r="D50" s="210">
        <v>76.7</v>
      </c>
      <c r="E50" s="24">
        <v>9204</v>
      </c>
      <c r="F50" s="244"/>
    </row>
    <row r="51" spans="1:6" ht="15.75">
      <c r="A51" s="241"/>
      <c r="B51" s="208" t="s">
        <v>4</v>
      </c>
      <c r="C51" s="194"/>
      <c r="D51" s="210">
        <v>75.2</v>
      </c>
      <c r="E51" s="24">
        <v>9024</v>
      </c>
      <c r="F51" s="244"/>
    </row>
    <row r="52" spans="1:6" ht="15.75">
      <c r="A52" s="241"/>
      <c r="B52" s="207" t="s">
        <v>6</v>
      </c>
      <c r="C52" s="194"/>
      <c r="D52" s="210">
        <v>0.3</v>
      </c>
      <c r="E52" s="24">
        <v>36</v>
      </c>
      <c r="F52" s="244"/>
    </row>
    <row r="53" spans="1:6" ht="15.75">
      <c r="A53" s="241"/>
      <c r="B53" s="207" t="s">
        <v>63</v>
      </c>
      <c r="C53" s="194"/>
      <c r="D53" s="210">
        <v>0.3</v>
      </c>
      <c r="E53" s="24">
        <v>36</v>
      </c>
      <c r="F53" s="244"/>
    </row>
    <row r="54" spans="1:6" ht="15.75">
      <c r="A54" s="242"/>
      <c r="B54" s="207" t="s">
        <v>71</v>
      </c>
      <c r="C54" s="194"/>
      <c r="D54" s="210">
        <v>0.9</v>
      </c>
      <c r="E54" s="24">
        <v>108</v>
      </c>
      <c r="F54" s="245"/>
    </row>
    <row r="55" spans="1:6" ht="15">
      <c r="A55" s="4">
        <v>1</v>
      </c>
      <c r="B55" s="5">
        <v>2</v>
      </c>
      <c r="C55" s="5">
        <v>3</v>
      </c>
      <c r="D55" s="5">
        <v>4</v>
      </c>
      <c r="E55" s="5">
        <v>5</v>
      </c>
      <c r="F55" s="36">
        <v>6</v>
      </c>
    </row>
    <row r="56" spans="1:6" ht="20.25" customHeight="1">
      <c r="A56" s="213" t="s">
        <v>70</v>
      </c>
      <c r="B56" s="229"/>
      <c r="C56" s="214"/>
      <c r="D56" s="214"/>
      <c r="E56" s="214"/>
      <c r="F56" s="215"/>
    </row>
    <row r="57" spans="1:6" ht="15.75">
      <c r="A57" s="23">
        <v>10</v>
      </c>
      <c r="B57" s="25" t="s">
        <v>68</v>
      </c>
      <c r="C57" s="26"/>
      <c r="D57" s="143"/>
      <c r="E57" s="35"/>
      <c r="F57" s="246" t="s">
        <v>162</v>
      </c>
    </row>
    <row r="58" spans="1:6" ht="15.75">
      <c r="A58" s="230" t="s">
        <v>173</v>
      </c>
      <c r="B58" s="7" t="s">
        <v>16</v>
      </c>
      <c r="C58" s="13" t="s">
        <v>8</v>
      </c>
      <c r="D58" s="27">
        <v>67</v>
      </c>
      <c r="E58" s="24">
        <v>214.4</v>
      </c>
      <c r="F58" s="246"/>
    </row>
    <row r="59" spans="1:6" ht="15.75">
      <c r="A59" s="230"/>
      <c r="B59" s="115" t="s">
        <v>63</v>
      </c>
      <c r="C59" s="13"/>
      <c r="D59" s="27">
        <v>67</v>
      </c>
      <c r="E59" s="24">
        <v>214.4</v>
      </c>
      <c r="F59" s="246"/>
    </row>
    <row r="60" spans="1:6" ht="31.5">
      <c r="A60" s="224" t="s">
        <v>174</v>
      </c>
      <c r="B60" s="7" t="s">
        <v>17</v>
      </c>
      <c r="C60" s="8" t="s">
        <v>9</v>
      </c>
      <c r="D60" s="9">
        <v>123.9</v>
      </c>
      <c r="E60" s="24">
        <v>1446</v>
      </c>
      <c r="F60" s="246"/>
    </row>
    <row r="61" spans="1:6" ht="15.75">
      <c r="A61" s="224"/>
      <c r="B61" s="115" t="s">
        <v>71</v>
      </c>
      <c r="C61" s="8"/>
      <c r="D61" s="9">
        <v>123.9</v>
      </c>
      <c r="E61" s="24">
        <v>1446</v>
      </c>
      <c r="F61" s="246"/>
    </row>
    <row r="62" spans="1:6" ht="68.25" customHeight="1">
      <c r="A62" s="224">
        <v>11</v>
      </c>
      <c r="B62" s="16" t="s">
        <v>84</v>
      </c>
      <c r="C62" s="8" t="s">
        <v>86</v>
      </c>
      <c r="D62" s="9"/>
      <c r="E62" s="24">
        <v>150</v>
      </c>
      <c r="F62" s="246" t="s">
        <v>161</v>
      </c>
    </row>
    <row r="63" spans="1:6" ht="15.75">
      <c r="A63" s="224"/>
      <c r="B63" s="115" t="s">
        <v>4</v>
      </c>
      <c r="C63" s="8"/>
      <c r="D63" s="9"/>
      <c r="E63" s="24">
        <v>60</v>
      </c>
      <c r="F63" s="246"/>
    </row>
    <row r="64" spans="1:6" ht="15.75">
      <c r="A64" s="224"/>
      <c r="B64" s="115" t="s">
        <v>71</v>
      </c>
      <c r="C64" s="8"/>
      <c r="D64" s="9"/>
      <c r="E64" s="24">
        <v>90</v>
      </c>
      <c r="F64" s="246"/>
    </row>
    <row r="65" spans="1:6" ht="51.75" customHeight="1">
      <c r="A65" s="224">
        <v>12</v>
      </c>
      <c r="B65" s="16" t="s">
        <v>75</v>
      </c>
      <c r="C65" s="8" t="s">
        <v>8</v>
      </c>
      <c r="D65" s="9">
        <v>8</v>
      </c>
      <c r="E65" s="24">
        <v>63</v>
      </c>
      <c r="F65" s="246" t="s">
        <v>160</v>
      </c>
    </row>
    <row r="66" spans="1:6" ht="15.75">
      <c r="A66" s="224"/>
      <c r="B66" s="115" t="s">
        <v>4</v>
      </c>
      <c r="C66" s="8"/>
      <c r="D66" s="9"/>
      <c r="E66" s="24">
        <v>6.3</v>
      </c>
      <c r="F66" s="246"/>
    </row>
    <row r="67" spans="1:6" ht="15.75">
      <c r="A67" s="224"/>
      <c r="B67" s="115" t="s">
        <v>63</v>
      </c>
      <c r="C67" s="8"/>
      <c r="D67" s="9"/>
      <c r="E67" s="24">
        <v>56.7</v>
      </c>
      <c r="F67" s="246"/>
    </row>
    <row r="68" spans="1:6" ht="21" customHeight="1">
      <c r="A68" s="213" t="s">
        <v>26</v>
      </c>
      <c r="B68" s="214"/>
      <c r="C68" s="214"/>
      <c r="D68" s="214"/>
      <c r="E68" s="214"/>
      <c r="F68" s="215"/>
    </row>
    <row r="69" spans="1:6" ht="15.75">
      <c r="A69" s="212">
        <v>13</v>
      </c>
      <c r="B69" s="25" t="s">
        <v>20</v>
      </c>
      <c r="C69" s="26" t="s">
        <v>21</v>
      </c>
      <c r="D69" s="39">
        <v>16</v>
      </c>
      <c r="E69" s="35">
        <v>9</v>
      </c>
      <c r="F69" s="246" t="s">
        <v>159</v>
      </c>
    </row>
    <row r="70" spans="1:6" ht="15.75">
      <c r="A70" s="212"/>
      <c r="B70" s="115" t="s">
        <v>4</v>
      </c>
      <c r="C70" s="13"/>
      <c r="D70" s="39">
        <v>16</v>
      </c>
      <c r="E70" s="24">
        <v>9</v>
      </c>
      <c r="F70" s="246"/>
    </row>
    <row r="71" spans="1:6" ht="31.5">
      <c r="A71" s="211">
        <v>14</v>
      </c>
      <c r="B71" s="16" t="s">
        <v>85</v>
      </c>
      <c r="C71" s="8" t="s">
        <v>86</v>
      </c>
      <c r="D71" s="11"/>
      <c r="E71" s="24">
        <v>20</v>
      </c>
      <c r="F71" s="246" t="s">
        <v>159</v>
      </c>
    </row>
    <row r="72" spans="1:6" ht="15.75">
      <c r="A72" s="212"/>
      <c r="B72" s="115" t="s">
        <v>4</v>
      </c>
      <c r="C72" s="13"/>
      <c r="D72" s="11"/>
      <c r="E72" s="24">
        <v>6.9</v>
      </c>
      <c r="F72" s="246"/>
    </row>
    <row r="73" spans="1:6" ht="16.5" customHeight="1">
      <c r="A73" s="212"/>
      <c r="B73" s="116" t="s">
        <v>6</v>
      </c>
      <c r="C73" s="13"/>
      <c r="D73" s="11"/>
      <c r="E73" s="24">
        <v>13.1</v>
      </c>
      <c r="F73" s="246"/>
    </row>
    <row r="74" spans="1:6" ht="63">
      <c r="A74" s="212"/>
      <c r="B74" s="16" t="s">
        <v>73</v>
      </c>
      <c r="C74" s="8" t="s">
        <v>86</v>
      </c>
      <c r="D74" s="9"/>
      <c r="E74" s="24">
        <v>13.1</v>
      </c>
      <c r="F74" s="246"/>
    </row>
    <row r="75" spans="1:6" ht="15.75">
      <c r="A75" s="220"/>
      <c r="B75" s="116" t="s">
        <v>6</v>
      </c>
      <c r="C75" s="8"/>
      <c r="D75" s="9"/>
      <c r="E75" s="24">
        <v>13.1</v>
      </c>
      <c r="F75" s="246"/>
    </row>
    <row r="76" spans="1:6" ht="16.5" hidden="1">
      <c r="A76" s="213" t="s">
        <v>27</v>
      </c>
      <c r="B76" s="214"/>
      <c r="C76" s="214"/>
      <c r="D76" s="214"/>
      <c r="E76" s="214"/>
      <c r="F76" s="215"/>
    </row>
    <row r="77" spans="1:6" ht="54" customHeight="1" hidden="1">
      <c r="A77" s="8">
        <v>18</v>
      </c>
      <c r="B77" s="16" t="s">
        <v>28</v>
      </c>
      <c r="C77" s="8" t="s">
        <v>10</v>
      </c>
      <c r="D77" s="9"/>
      <c r="E77" s="9">
        <v>60000</v>
      </c>
      <c r="F77" s="37" t="s">
        <v>80</v>
      </c>
    </row>
    <row r="80" spans="2:6" ht="15.75">
      <c r="B80" s="82" t="s">
        <v>183</v>
      </c>
      <c r="F80" s="82" t="s">
        <v>184</v>
      </c>
    </row>
  </sheetData>
  <sheetProtection/>
  <mergeCells count="47">
    <mergeCell ref="A68:F68"/>
    <mergeCell ref="F69:F70"/>
    <mergeCell ref="F6:F7"/>
    <mergeCell ref="A6:A7"/>
    <mergeCell ref="B6:B7"/>
    <mergeCell ref="C6:C7"/>
    <mergeCell ref="D6:D7"/>
    <mergeCell ref="F33:F37"/>
    <mergeCell ref="A34:A35"/>
    <mergeCell ref="A76:F76"/>
    <mergeCell ref="A58:A59"/>
    <mergeCell ref="A60:A61"/>
    <mergeCell ref="A62:A64"/>
    <mergeCell ref="A65:A67"/>
    <mergeCell ref="F65:F67"/>
    <mergeCell ref="A69:A70"/>
    <mergeCell ref="A71:A75"/>
    <mergeCell ref="A4:G5"/>
    <mergeCell ref="E6:E7"/>
    <mergeCell ref="F71:F75"/>
    <mergeCell ref="A36:A37"/>
    <mergeCell ref="A39:A41"/>
    <mergeCell ref="A42:A44"/>
    <mergeCell ref="F38:F44"/>
    <mergeCell ref="A56:F56"/>
    <mergeCell ref="F57:F61"/>
    <mergeCell ref="F62:F64"/>
    <mergeCell ref="A26:A29"/>
    <mergeCell ref="A11:A12"/>
    <mergeCell ref="B3:F3"/>
    <mergeCell ref="F26:F29"/>
    <mergeCell ref="A16:A18"/>
    <mergeCell ref="F16:F18"/>
    <mergeCell ref="F23:F24"/>
    <mergeCell ref="F19:F22"/>
    <mergeCell ref="A19:A22"/>
    <mergeCell ref="A23:A24"/>
    <mergeCell ref="A32:F32"/>
    <mergeCell ref="A46:A49"/>
    <mergeCell ref="A50:A54"/>
    <mergeCell ref="F45:F54"/>
    <mergeCell ref="A30:A31"/>
    <mergeCell ref="A9:F9"/>
    <mergeCell ref="A15:F15"/>
    <mergeCell ref="F10:F14"/>
    <mergeCell ref="A13:A14"/>
    <mergeCell ref="F30:F31"/>
  </mergeCells>
  <printOptions/>
  <pageMargins left="0.63" right="0.23" top="0.77" bottom="0.38" header="0.17" footer="0"/>
  <pageSetup horizontalDpi="600" verticalDpi="600" orientation="landscape" paperSize="9" scale="94" r:id="rId1"/>
  <rowBreaks count="2" manualBreakCount="2">
    <brk id="24" max="5" man="1"/>
    <brk id="54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J30"/>
  <sheetViews>
    <sheetView zoomScalePageLayoutView="0" workbookViewId="0" topLeftCell="A1">
      <selection activeCell="H35" sqref="H35"/>
    </sheetView>
  </sheetViews>
  <sheetFormatPr defaultColWidth="9.00390625" defaultRowHeight="12.75"/>
  <cols>
    <col min="1" max="1" width="5.00390625" style="82" customWidth="1"/>
    <col min="2" max="2" width="25.25390625" style="82" customWidth="1"/>
    <col min="3" max="3" width="25.375" style="82" customWidth="1"/>
    <col min="4" max="4" width="29.125" style="82" customWidth="1"/>
    <col min="5" max="16384" width="9.125" style="82" customWidth="1"/>
  </cols>
  <sheetData>
    <row r="1" spans="1:4" ht="11.25" customHeight="1">
      <c r="A1" s="81"/>
      <c r="B1" s="81"/>
      <c r="C1" s="81"/>
      <c r="D1" s="90" t="s">
        <v>52</v>
      </c>
    </row>
    <row r="2" spans="1:4" ht="15" customHeight="1">
      <c r="A2" s="251" t="s">
        <v>50</v>
      </c>
      <c r="B2" s="251"/>
      <c r="C2" s="251"/>
      <c r="D2" s="251"/>
    </row>
    <row r="3" spans="1:10" ht="33" customHeight="1">
      <c r="A3" s="252" t="s">
        <v>88</v>
      </c>
      <c r="B3" s="252"/>
      <c r="C3" s="252"/>
      <c r="D3" s="252"/>
      <c r="J3" s="82">
        <v>120</v>
      </c>
    </row>
    <row r="4" spans="1:4" ht="1.5" customHeight="1">
      <c r="A4" s="81"/>
      <c r="B4" s="81"/>
      <c r="C4" s="81"/>
      <c r="D4" s="81"/>
    </row>
    <row r="5" spans="1:4" ht="39" customHeight="1">
      <c r="A5" s="253" t="s">
        <v>82</v>
      </c>
      <c r="B5" s="253" t="s">
        <v>152</v>
      </c>
      <c r="C5" s="253" t="s">
        <v>87</v>
      </c>
      <c r="D5" s="253" t="s">
        <v>43</v>
      </c>
    </row>
    <row r="6" spans="1:4" ht="6" customHeight="1" hidden="1">
      <c r="A6" s="253"/>
      <c r="B6" s="253"/>
      <c r="C6" s="253"/>
      <c r="D6" s="253"/>
    </row>
    <row r="7" spans="1:4" s="83" customFormat="1" ht="10.5" customHeight="1" hidden="1">
      <c r="A7" s="89">
        <v>1</v>
      </c>
      <c r="B7" s="89">
        <v>2</v>
      </c>
      <c r="C7" s="89">
        <v>3</v>
      </c>
      <c r="D7" s="89">
        <v>4</v>
      </c>
    </row>
    <row r="8" spans="1:9" ht="15.75">
      <c r="A8" s="86">
        <v>1</v>
      </c>
      <c r="B8" s="172" t="s">
        <v>116</v>
      </c>
      <c r="C8" s="88">
        <v>0.8</v>
      </c>
      <c r="D8" s="88">
        <f>C8*120</f>
        <v>96</v>
      </c>
      <c r="E8" s="82">
        <v>20342</v>
      </c>
      <c r="F8" s="82">
        <v>19573</v>
      </c>
      <c r="G8" s="82">
        <f>E8-F8</f>
        <v>769</v>
      </c>
      <c r="H8" s="82">
        <f>G8/1000</f>
        <v>0.769</v>
      </c>
      <c r="I8" s="82">
        <f>ROUND(H8,1)</f>
        <v>0.8</v>
      </c>
    </row>
    <row r="9" spans="1:9" ht="15.75">
      <c r="A9" s="86">
        <v>2</v>
      </c>
      <c r="B9" s="172" t="s">
        <v>117</v>
      </c>
      <c r="C9" s="88">
        <v>0.4</v>
      </c>
      <c r="D9" s="88">
        <f aca="true" t="shared" si="0" ref="D9:D29">C9*120</f>
        <v>48</v>
      </c>
      <c r="E9" s="82">
        <v>21534</v>
      </c>
      <c r="F9" s="82">
        <v>19897</v>
      </c>
      <c r="G9" s="82">
        <f aca="true" t="shared" si="1" ref="G9:G29">E9-F9</f>
        <v>1637</v>
      </c>
      <c r="H9" s="82">
        <f aca="true" t="shared" si="2" ref="H9:H29">G9/1000</f>
        <v>1.637</v>
      </c>
      <c r="I9" s="82">
        <f aca="true" t="shared" si="3" ref="I9:I29">ROUND(H9,1)</f>
        <v>1.6</v>
      </c>
    </row>
    <row r="10" spans="1:9" ht="15.75">
      <c r="A10" s="86">
        <v>3</v>
      </c>
      <c r="B10" s="172" t="s">
        <v>118</v>
      </c>
      <c r="C10" s="88">
        <v>0.5</v>
      </c>
      <c r="D10" s="88">
        <f t="shared" si="0"/>
        <v>60</v>
      </c>
      <c r="E10" s="82">
        <v>16552</v>
      </c>
      <c r="F10" s="82">
        <v>16552</v>
      </c>
      <c r="G10" s="82">
        <f t="shared" si="1"/>
        <v>0</v>
      </c>
      <c r="H10" s="82">
        <f t="shared" si="2"/>
        <v>0</v>
      </c>
      <c r="I10" s="82">
        <f t="shared" si="3"/>
        <v>0</v>
      </c>
    </row>
    <row r="11" spans="1:9" ht="15.75">
      <c r="A11" s="86">
        <v>4</v>
      </c>
      <c r="B11" s="172" t="s">
        <v>119</v>
      </c>
      <c r="C11" s="88">
        <v>0.3</v>
      </c>
      <c r="D11" s="88">
        <f t="shared" si="0"/>
        <v>36</v>
      </c>
      <c r="E11" s="82">
        <v>5970</v>
      </c>
      <c r="F11" s="82">
        <v>5875</v>
      </c>
      <c r="G11" s="82">
        <f t="shared" si="1"/>
        <v>95</v>
      </c>
      <c r="H11" s="82">
        <f t="shared" si="2"/>
        <v>0.095</v>
      </c>
      <c r="I11" s="82">
        <f t="shared" si="3"/>
        <v>0.1</v>
      </c>
    </row>
    <row r="12" spans="1:9" ht="15.75">
      <c r="A12" s="86">
        <v>5</v>
      </c>
      <c r="B12" s="172" t="s">
        <v>120</v>
      </c>
      <c r="C12" s="88">
        <v>0.17</v>
      </c>
      <c r="D12" s="88">
        <v>24</v>
      </c>
      <c r="E12" s="82">
        <v>20515</v>
      </c>
      <c r="F12" s="82">
        <v>19513</v>
      </c>
      <c r="G12" s="82">
        <f t="shared" si="1"/>
        <v>1002</v>
      </c>
      <c r="H12" s="82">
        <f t="shared" si="2"/>
        <v>1.002</v>
      </c>
      <c r="I12" s="82">
        <f t="shared" si="3"/>
        <v>1</v>
      </c>
    </row>
    <row r="13" spans="1:9" ht="15.75">
      <c r="A13" s="86">
        <v>6</v>
      </c>
      <c r="B13" s="172" t="s">
        <v>121</v>
      </c>
      <c r="C13" s="88">
        <v>0.4</v>
      </c>
      <c r="D13" s="88">
        <f t="shared" si="0"/>
        <v>48</v>
      </c>
      <c r="E13" s="82">
        <v>15468</v>
      </c>
      <c r="F13" s="82">
        <v>15387</v>
      </c>
      <c r="G13" s="82">
        <f t="shared" si="1"/>
        <v>81</v>
      </c>
      <c r="H13" s="82">
        <f t="shared" si="2"/>
        <v>0.081</v>
      </c>
      <c r="I13" s="82">
        <f t="shared" si="3"/>
        <v>0.1</v>
      </c>
    </row>
    <row r="14" spans="1:9" ht="15.75">
      <c r="A14" s="86">
        <v>7</v>
      </c>
      <c r="B14" s="172" t="s">
        <v>122</v>
      </c>
      <c r="C14" s="88">
        <v>0.8</v>
      </c>
      <c r="D14" s="88">
        <f t="shared" si="0"/>
        <v>96</v>
      </c>
      <c r="E14" s="82">
        <v>11164</v>
      </c>
      <c r="F14" s="82">
        <v>10605</v>
      </c>
      <c r="G14" s="82">
        <f t="shared" si="1"/>
        <v>559</v>
      </c>
      <c r="H14" s="82">
        <f t="shared" si="2"/>
        <v>0.559</v>
      </c>
      <c r="I14" s="82">
        <f t="shared" si="3"/>
        <v>0.6</v>
      </c>
    </row>
    <row r="15" spans="1:9" ht="15.75">
      <c r="A15" s="86">
        <v>8</v>
      </c>
      <c r="B15" s="172" t="s">
        <v>123</v>
      </c>
      <c r="C15" s="88">
        <v>0.1</v>
      </c>
      <c r="D15" s="88">
        <f t="shared" si="0"/>
        <v>12</v>
      </c>
      <c r="E15" s="82">
        <v>19234</v>
      </c>
      <c r="F15" s="82">
        <v>19505</v>
      </c>
      <c r="G15" s="82">
        <v>0</v>
      </c>
      <c r="H15" s="82">
        <f t="shared" si="2"/>
        <v>0</v>
      </c>
      <c r="I15" s="82">
        <f t="shared" si="3"/>
        <v>0</v>
      </c>
    </row>
    <row r="16" spans="1:9" ht="15.75">
      <c r="A16" s="86">
        <v>9</v>
      </c>
      <c r="B16" s="172" t="s">
        <v>124</v>
      </c>
      <c r="C16" s="88">
        <v>0.7</v>
      </c>
      <c r="D16" s="88">
        <f t="shared" si="0"/>
        <v>84</v>
      </c>
      <c r="E16" s="82">
        <v>16004</v>
      </c>
      <c r="F16" s="82">
        <v>15095</v>
      </c>
      <c r="G16" s="82">
        <f t="shared" si="1"/>
        <v>909</v>
      </c>
      <c r="H16" s="82">
        <f t="shared" si="2"/>
        <v>0.909</v>
      </c>
      <c r="I16" s="82">
        <f t="shared" si="3"/>
        <v>0.9</v>
      </c>
    </row>
    <row r="17" spans="1:9" ht="15.75">
      <c r="A17" s="86">
        <v>10</v>
      </c>
      <c r="B17" s="172" t="s">
        <v>125</v>
      </c>
      <c r="C17" s="88">
        <v>0.5</v>
      </c>
      <c r="D17" s="88">
        <f t="shared" si="0"/>
        <v>60</v>
      </c>
      <c r="E17" s="82">
        <v>23384</v>
      </c>
      <c r="F17" s="82">
        <v>23689</v>
      </c>
      <c r="G17" s="82">
        <v>0</v>
      </c>
      <c r="H17" s="82">
        <f t="shared" si="2"/>
        <v>0</v>
      </c>
      <c r="I17" s="82">
        <f t="shared" si="3"/>
        <v>0</v>
      </c>
    </row>
    <row r="18" spans="1:9" ht="15.75">
      <c r="A18" s="86">
        <v>11</v>
      </c>
      <c r="B18" s="172" t="s">
        <v>126</v>
      </c>
      <c r="C18" s="88">
        <v>0.6</v>
      </c>
      <c r="D18" s="88">
        <f t="shared" si="0"/>
        <v>72</v>
      </c>
      <c r="E18" s="82">
        <v>16198</v>
      </c>
      <c r="F18" s="82">
        <v>15719</v>
      </c>
      <c r="G18" s="82">
        <f t="shared" si="1"/>
        <v>479</v>
      </c>
      <c r="H18" s="82">
        <f t="shared" si="2"/>
        <v>0.479</v>
      </c>
      <c r="I18" s="82">
        <f t="shared" si="3"/>
        <v>0.5</v>
      </c>
    </row>
    <row r="19" spans="1:9" ht="15.75">
      <c r="A19" s="86">
        <v>12</v>
      </c>
      <c r="B19" s="172" t="s">
        <v>127</v>
      </c>
      <c r="C19" s="88">
        <v>0.9</v>
      </c>
      <c r="D19" s="88">
        <f t="shared" si="0"/>
        <v>108</v>
      </c>
      <c r="E19" s="82">
        <v>14594</v>
      </c>
      <c r="F19" s="82">
        <v>13757</v>
      </c>
      <c r="G19" s="82">
        <f t="shared" si="1"/>
        <v>837</v>
      </c>
      <c r="H19" s="82">
        <f t="shared" si="2"/>
        <v>0.837</v>
      </c>
      <c r="I19" s="82">
        <f t="shared" si="3"/>
        <v>0.8</v>
      </c>
    </row>
    <row r="20" spans="1:9" ht="15.75">
      <c r="A20" s="86">
        <v>13</v>
      </c>
      <c r="B20" s="172" t="s">
        <v>128</v>
      </c>
      <c r="C20" s="88">
        <v>0.9</v>
      </c>
      <c r="D20" s="88">
        <f t="shared" si="0"/>
        <v>108</v>
      </c>
      <c r="E20" s="82">
        <v>13694</v>
      </c>
      <c r="F20" s="82">
        <v>13636</v>
      </c>
      <c r="G20" s="82">
        <f t="shared" si="1"/>
        <v>58</v>
      </c>
      <c r="H20" s="82">
        <f t="shared" si="2"/>
        <v>0.058</v>
      </c>
      <c r="I20" s="82">
        <f t="shared" si="3"/>
        <v>0.1</v>
      </c>
    </row>
    <row r="21" spans="1:9" ht="15.75">
      <c r="A21" s="86">
        <v>14</v>
      </c>
      <c r="B21" s="172" t="s">
        <v>129</v>
      </c>
      <c r="C21" s="88">
        <v>0.6</v>
      </c>
      <c r="D21" s="88">
        <f t="shared" si="0"/>
        <v>72</v>
      </c>
      <c r="E21" s="82">
        <v>37570</v>
      </c>
      <c r="F21" s="82">
        <v>37493</v>
      </c>
      <c r="G21" s="82">
        <f t="shared" si="1"/>
        <v>77</v>
      </c>
      <c r="H21" s="82">
        <f t="shared" si="2"/>
        <v>0.077</v>
      </c>
      <c r="I21" s="82">
        <f t="shared" si="3"/>
        <v>0.1</v>
      </c>
    </row>
    <row r="22" spans="1:9" ht="15.75">
      <c r="A22" s="86">
        <v>15</v>
      </c>
      <c r="B22" s="172" t="s">
        <v>130</v>
      </c>
      <c r="C22" s="88">
        <v>0.5</v>
      </c>
      <c r="D22" s="88">
        <f t="shared" si="0"/>
        <v>60</v>
      </c>
      <c r="E22" s="82">
        <v>13957</v>
      </c>
      <c r="F22" s="82">
        <v>13755</v>
      </c>
      <c r="G22" s="82">
        <f t="shared" si="1"/>
        <v>202</v>
      </c>
      <c r="H22" s="82">
        <f t="shared" si="2"/>
        <v>0.202</v>
      </c>
      <c r="I22" s="82">
        <f t="shared" si="3"/>
        <v>0.2</v>
      </c>
    </row>
    <row r="23" spans="1:9" ht="15.75">
      <c r="A23" s="86">
        <v>16</v>
      </c>
      <c r="B23" s="172" t="s">
        <v>156</v>
      </c>
      <c r="C23" s="88">
        <v>0.6</v>
      </c>
      <c r="D23" s="88">
        <f t="shared" si="0"/>
        <v>72</v>
      </c>
      <c r="E23" s="82">
        <v>22878</v>
      </c>
      <c r="F23" s="82">
        <v>22307</v>
      </c>
      <c r="G23" s="82">
        <f t="shared" si="1"/>
        <v>571</v>
      </c>
      <c r="H23" s="82">
        <f t="shared" si="2"/>
        <v>0.571</v>
      </c>
      <c r="I23" s="82">
        <f t="shared" si="3"/>
        <v>0.6</v>
      </c>
    </row>
    <row r="24" spans="1:9" ht="15.75">
      <c r="A24" s="86">
        <v>17</v>
      </c>
      <c r="B24" s="172" t="s">
        <v>155</v>
      </c>
      <c r="C24" s="88">
        <v>1.6</v>
      </c>
      <c r="D24" s="88">
        <f t="shared" si="0"/>
        <v>192</v>
      </c>
      <c r="E24" s="82">
        <v>7928</v>
      </c>
      <c r="F24" s="82">
        <v>6724</v>
      </c>
      <c r="G24" s="82">
        <f t="shared" si="1"/>
        <v>1204</v>
      </c>
      <c r="H24" s="82">
        <f t="shared" si="2"/>
        <v>1.204</v>
      </c>
      <c r="I24" s="82">
        <f t="shared" si="3"/>
        <v>1.2</v>
      </c>
    </row>
    <row r="25" spans="1:4" ht="15.75">
      <c r="A25" s="86">
        <v>18</v>
      </c>
      <c r="B25" s="172" t="s">
        <v>131</v>
      </c>
      <c r="C25" s="88">
        <v>0.5</v>
      </c>
      <c r="D25" s="88">
        <f t="shared" si="0"/>
        <v>60</v>
      </c>
    </row>
    <row r="26" spans="1:4" ht="15.75">
      <c r="A26" s="86">
        <v>19</v>
      </c>
      <c r="B26" s="172" t="s">
        <v>132</v>
      </c>
      <c r="C26" s="88">
        <v>0.9</v>
      </c>
      <c r="D26" s="88">
        <f t="shared" si="0"/>
        <v>108</v>
      </c>
    </row>
    <row r="27" spans="1:4" ht="15.75">
      <c r="A27" s="86">
        <v>20</v>
      </c>
      <c r="B27" s="172" t="s">
        <v>133</v>
      </c>
      <c r="C27" s="88">
        <v>0.9</v>
      </c>
      <c r="D27" s="88">
        <f t="shared" si="0"/>
        <v>108</v>
      </c>
    </row>
    <row r="28" spans="1:4" ht="15.75">
      <c r="A28" s="86">
        <v>21</v>
      </c>
      <c r="B28" s="172" t="s">
        <v>134</v>
      </c>
      <c r="C28" s="88">
        <v>0.8</v>
      </c>
      <c r="D28" s="88">
        <f t="shared" si="0"/>
        <v>96</v>
      </c>
    </row>
    <row r="29" spans="1:9" ht="15.75">
      <c r="A29" s="86">
        <v>22</v>
      </c>
      <c r="B29" s="173" t="s">
        <v>154</v>
      </c>
      <c r="C29" s="88">
        <v>0.9</v>
      </c>
      <c r="D29" s="88">
        <f t="shared" si="0"/>
        <v>108</v>
      </c>
      <c r="E29" s="82">
        <v>307</v>
      </c>
      <c r="F29" s="82">
        <v>307</v>
      </c>
      <c r="G29" s="82">
        <f t="shared" si="1"/>
        <v>0</v>
      </c>
      <c r="H29" s="82">
        <f t="shared" si="2"/>
        <v>0</v>
      </c>
      <c r="I29" s="82">
        <f t="shared" si="3"/>
        <v>0</v>
      </c>
    </row>
    <row r="30" spans="1:9" s="85" customFormat="1" ht="15.75">
      <c r="A30" s="249" t="s">
        <v>31</v>
      </c>
      <c r="B30" s="250"/>
      <c r="C30" s="138">
        <f aca="true" t="shared" si="4" ref="C30:I30">SUM(C8:C29)</f>
        <v>14.370000000000001</v>
      </c>
      <c r="D30" s="138">
        <f>SUM(D8:D29)</f>
        <v>1728</v>
      </c>
      <c r="E30" s="84">
        <f t="shared" si="4"/>
        <v>297293</v>
      </c>
      <c r="F30" s="84">
        <f t="shared" si="4"/>
        <v>289389</v>
      </c>
      <c r="G30" s="84">
        <f t="shared" si="4"/>
        <v>8480</v>
      </c>
      <c r="H30" s="84">
        <f t="shared" si="4"/>
        <v>8.479999999999999</v>
      </c>
      <c r="I30" s="84">
        <f t="shared" si="4"/>
        <v>8.6</v>
      </c>
    </row>
  </sheetData>
  <sheetProtection/>
  <mergeCells count="7">
    <mergeCell ref="A30:B30"/>
    <mergeCell ref="A2:D2"/>
    <mergeCell ref="A3:D3"/>
    <mergeCell ref="A5:A6"/>
    <mergeCell ref="B5:B6"/>
    <mergeCell ref="C5:C6"/>
    <mergeCell ref="D5:D6"/>
  </mergeCells>
  <printOptions/>
  <pageMargins left="0.75" right="0.44" top="0.27" bottom="0.23" header="0.2" footer="0.17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D32"/>
  <sheetViews>
    <sheetView zoomScalePageLayoutView="0" workbookViewId="0" topLeftCell="A1">
      <selection activeCell="D21" sqref="D21"/>
    </sheetView>
  </sheetViews>
  <sheetFormatPr defaultColWidth="9.00390625" defaultRowHeight="12.75"/>
  <cols>
    <col min="1" max="1" width="5.00390625" style="0" customWidth="1"/>
    <col min="2" max="2" width="25.25390625" style="0" customWidth="1"/>
    <col min="3" max="3" width="28.625" style="0" customWidth="1"/>
    <col min="4" max="4" width="27.875" style="0" customWidth="1"/>
  </cols>
  <sheetData>
    <row r="1" spans="1:4" ht="12" customHeight="1">
      <c r="A1" s="81"/>
      <c r="B1" s="81"/>
      <c r="C1" s="81"/>
      <c r="D1" s="90" t="s">
        <v>51</v>
      </c>
    </row>
    <row r="2" spans="1:4" ht="13.5" customHeight="1">
      <c r="A2" s="251" t="s">
        <v>50</v>
      </c>
      <c r="B2" s="251"/>
      <c r="C2" s="251"/>
      <c r="D2" s="251"/>
    </row>
    <row r="3" spans="1:4" ht="25.5" customHeight="1">
      <c r="A3" s="252" t="s">
        <v>90</v>
      </c>
      <c r="B3" s="252"/>
      <c r="C3" s="252"/>
      <c r="D3" s="252"/>
    </row>
    <row r="4" spans="1:4" ht="1.5" customHeight="1" hidden="1">
      <c r="A4" s="81"/>
      <c r="B4" s="81"/>
      <c r="C4" s="81"/>
      <c r="D4" s="81"/>
    </row>
    <row r="5" spans="1:4" ht="12.75" customHeight="1">
      <c r="A5" s="253" t="s">
        <v>82</v>
      </c>
      <c r="B5" s="253" t="s">
        <v>152</v>
      </c>
      <c r="C5" s="253" t="s">
        <v>89</v>
      </c>
      <c r="D5" s="253" t="s">
        <v>43</v>
      </c>
    </row>
    <row r="6" spans="1:4" ht="17.25" customHeight="1">
      <c r="A6" s="253"/>
      <c r="B6" s="253"/>
      <c r="C6" s="253"/>
      <c r="D6" s="253"/>
    </row>
    <row r="7" spans="1:4" ht="12.75" hidden="1">
      <c r="A7" s="89">
        <v>1</v>
      </c>
      <c r="B7" s="89">
        <v>2</v>
      </c>
      <c r="C7" s="89">
        <v>3</v>
      </c>
      <c r="D7" s="89">
        <v>4</v>
      </c>
    </row>
    <row r="8" spans="1:4" ht="12" customHeight="1">
      <c r="A8" s="86">
        <v>1</v>
      </c>
      <c r="B8" s="172" t="s">
        <v>116</v>
      </c>
      <c r="C8" s="88">
        <v>0.5</v>
      </c>
      <c r="D8" s="88">
        <f>C8*600</f>
        <v>300</v>
      </c>
    </row>
    <row r="9" spans="1:4" ht="12" customHeight="1">
      <c r="A9" s="86">
        <v>2</v>
      </c>
      <c r="B9" s="172" t="s">
        <v>117</v>
      </c>
      <c r="C9" s="88">
        <v>0.2</v>
      </c>
      <c r="D9" s="88">
        <f aca="true" t="shared" si="0" ref="D9:D29">C9*600</f>
        <v>120</v>
      </c>
    </row>
    <row r="10" spans="1:4" ht="11.25" customHeight="1">
      <c r="A10" s="86">
        <v>3</v>
      </c>
      <c r="B10" s="172" t="s">
        <v>118</v>
      </c>
      <c r="C10" s="88">
        <v>0.3</v>
      </c>
      <c r="D10" s="88">
        <f t="shared" si="0"/>
        <v>180</v>
      </c>
    </row>
    <row r="11" spans="1:4" ht="10.5" customHeight="1">
      <c r="A11" s="86">
        <v>4</v>
      </c>
      <c r="B11" s="172" t="s">
        <v>119</v>
      </c>
      <c r="C11" s="88">
        <v>0.2</v>
      </c>
      <c r="D11" s="88">
        <f t="shared" si="0"/>
        <v>120</v>
      </c>
    </row>
    <row r="12" spans="1:4" ht="11.25" customHeight="1">
      <c r="A12" s="86">
        <v>5</v>
      </c>
      <c r="B12" s="172" t="s">
        <v>120</v>
      </c>
      <c r="C12" s="88">
        <v>0.1</v>
      </c>
      <c r="D12" s="88">
        <f t="shared" si="0"/>
        <v>60</v>
      </c>
    </row>
    <row r="13" spans="1:4" ht="10.5" customHeight="1">
      <c r="A13" s="86">
        <v>6</v>
      </c>
      <c r="B13" s="172" t="s">
        <v>121</v>
      </c>
      <c r="C13" s="88">
        <v>0.2</v>
      </c>
      <c r="D13" s="88">
        <f t="shared" si="0"/>
        <v>120</v>
      </c>
    </row>
    <row r="14" spans="1:4" ht="12" customHeight="1">
      <c r="A14" s="86">
        <v>7</v>
      </c>
      <c r="B14" s="172" t="s">
        <v>122</v>
      </c>
      <c r="C14" s="88">
        <v>0.4</v>
      </c>
      <c r="D14" s="88">
        <f t="shared" si="0"/>
        <v>240</v>
      </c>
    </row>
    <row r="15" spans="1:4" ht="11.25" customHeight="1">
      <c r="A15" s="86">
        <v>8</v>
      </c>
      <c r="B15" s="172" t="s">
        <v>123</v>
      </c>
      <c r="C15" s="88">
        <v>1</v>
      </c>
      <c r="D15" s="88">
        <f t="shared" si="0"/>
        <v>600</v>
      </c>
    </row>
    <row r="16" spans="1:4" ht="11.25" customHeight="1">
      <c r="A16" s="86">
        <v>9</v>
      </c>
      <c r="B16" s="172" t="s">
        <v>124</v>
      </c>
      <c r="C16" s="88">
        <v>0.3</v>
      </c>
      <c r="D16" s="88">
        <f t="shared" si="0"/>
        <v>180</v>
      </c>
    </row>
    <row r="17" spans="1:4" ht="10.5" customHeight="1">
      <c r="A17" s="86">
        <v>10</v>
      </c>
      <c r="B17" s="172" t="s">
        <v>125</v>
      </c>
      <c r="C17" s="88">
        <v>0.2</v>
      </c>
      <c r="D17" s="88">
        <f t="shared" si="0"/>
        <v>120</v>
      </c>
    </row>
    <row r="18" spans="1:4" ht="11.25" customHeight="1">
      <c r="A18" s="86">
        <v>11</v>
      </c>
      <c r="B18" s="172" t="s">
        <v>126</v>
      </c>
      <c r="C18" s="88">
        <v>0.3</v>
      </c>
      <c r="D18" s="88">
        <f t="shared" si="0"/>
        <v>180</v>
      </c>
    </row>
    <row r="19" spans="1:4" ht="10.5" customHeight="1">
      <c r="A19" s="86">
        <v>12</v>
      </c>
      <c r="B19" s="172" t="s">
        <v>127</v>
      </c>
      <c r="C19" s="88">
        <v>0.4</v>
      </c>
      <c r="D19" s="88">
        <f t="shared" si="0"/>
        <v>240</v>
      </c>
    </row>
    <row r="20" spans="1:4" ht="12.75" customHeight="1">
      <c r="A20" s="86">
        <v>13</v>
      </c>
      <c r="B20" s="172" t="s">
        <v>128</v>
      </c>
      <c r="C20" s="88">
        <v>1</v>
      </c>
      <c r="D20" s="88">
        <f t="shared" si="0"/>
        <v>600</v>
      </c>
    </row>
    <row r="21" spans="1:4" ht="11.25" customHeight="1">
      <c r="A21" s="86">
        <v>14</v>
      </c>
      <c r="B21" s="172" t="s">
        <v>129</v>
      </c>
      <c r="C21" s="88">
        <v>0.3</v>
      </c>
      <c r="D21" s="88">
        <f t="shared" si="0"/>
        <v>180</v>
      </c>
    </row>
    <row r="22" spans="1:4" ht="12" customHeight="1">
      <c r="A22" s="86">
        <v>15</v>
      </c>
      <c r="B22" s="172" t="s">
        <v>130</v>
      </c>
      <c r="C22" s="88">
        <v>0.2</v>
      </c>
      <c r="D22" s="88">
        <f t="shared" si="0"/>
        <v>120</v>
      </c>
    </row>
    <row r="23" spans="1:4" ht="12.75" customHeight="1">
      <c r="A23" s="86">
        <v>16</v>
      </c>
      <c r="B23" s="172" t="s">
        <v>156</v>
      </c>
      <c r="C23" s="88">
        <v>0.3</v>
      </c>
      <c r="D23" s="88">
        <f t="shared" si="0"/>
        <v>180</v>
      </c>
    </row>
    <row r="24" spans="1:4" ht="10.5" customHeight="1">
      <c r="A24" s="86">
        <v>17</v>
      </c>
      <c r="B24" s="172" t="s">
        <v>155</v>
      </c>
      <c r="C24" s="88">
        <v>0.8</v>
      </c>
      <c r="D24" s="88">
        <f t="shared" si="0"/>
        <v>480</v>
      </c>
    </row>
    <row r="25" spans="1:4" ht="11.25" customHeight="1">
      <c r="A25" s="86">
        <v>18</v>
      </c>
      <c r="B25" s="172" t="s">
        <v>131</v>
      </c>
      <c r="C25" s="88">
        <v>0.2</v>
      </c>
      <c r="D25" s="88">
        <f t="shared" si="0"/>
        <v>120</v>
      </c>
    </row>
    <row r="26" spans="1:4" ht="11.25" customHeight="1">
      <c r="A26" s="86">
        <v>19</v>
      </c>
      <c r="B26" s="172" t="s">
        <v>132</v>
      </c>
      <c r="C26" s="88">
        <v>0.4</v>
      </c>
      <c r="D26" s="88">
        <f t="shared" si="0"/>
        <v>240</v>
      </c>
    </row>
    <row r="27" spans="1:4" ht="10.5" customHeight="1">
      <c r="A27" s="86">
        <v>20</v>
      </c>
      <c r="B27" s="172" t="s">
        <v>133</v>
      </c>
      <c r="C27" s="88">
        <v>0.4</v>
      </c>
      <c r="D27" s="88">
        <f t="shared" si="0"/>
        <v>240</v>
      </c>
    </row>
    <row r="28" spans="1:4" ht="12" customHeight="1">
      <c r="A28" s="86">
        <v>21</v>
      </c>
      <c r="B28" s="172" t="s">
        <v>134</v>
      </c>
      <c r="C28" s="88">
        <v>0.4</v>
      </c>
      <c r="D28" s="88">
        <f t="shared" si="0"/>
        <v>240</v>
      </c>
    </row>
    <row r="29" spans="1:4" ht="9.75" customHeight="1">
      <c r="A29" s="86">
        <v>22</v>
      </c>
      <c r="B29" s="173" t="s">
        <v>154</v>
      </c>
      <c r="C29" s="88">
        <v>0.4</v>
      </c>
      <c r="D29" s="88">
        <f t="shared" si="0"/>
        <v>240</v>
      </c>
    </row>
    <row r="30" spans="1:4" ht="14.25">
      <c r="A30" s="249" t="s">
        <v>31</v>
      </c>
      <c r="B30" s="250"/>
      <c r="C30" s="138">
        <f>SUM(C8:C29)</f>
        <v>8.5</v>
      </c>
      <c r="D30" s="138">
        <f>SUM(D8:D29)</f>
        <v>5100</v>
      </c>
    </row>
    <row r="31" spans="1:4" ht="15.75">
      <c r="A31" s="82"/>
      <c r="B31" s="82"/>
      <c r="C31" s="82"/>
      <c r="D31" s="82"/>
    </row>
    <row r="32" spans="1:4" ht="15.75">
      <c r="A32" s="82"/>
      <c r="B32" s="82"/>
      <c r="C32" s="82"/>
      <c r="D32" s="82"/>
    </row>
  </sheetData>
  <sheetProtection/>
  <mergeCells count="7">
    <mergeCell ref="A30:B30"/>
    <mergeCell ref="A2:D2"/>
    <mergeCell ref="A3:D3"/>
    <mergeCell ref="A5:A6"/>
    <mergeCell ref="B5:B6"/>
    <mergeCell ref="C5:C6"/>
    <mergeCell ref="D5:D6"/>
  </mergeCells>
  <printOptions/>
  <pageMargins left="1.09" right="0.37" top="6.62" bottom="0.39" header="0.2" footer="0.29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1:AD37"/>
  <sheetViews>
    <sheetView zoomScalePageLayoutView="0" workbookViewId="0" topLeftCell="A1">
      <selection activeCell="C48" sqref="C48"/>
    </sheetView>
  </sheetViews>
  <sheetFormatPr defaultColWidth="9.00390625" defaultRowHeight="12.75"/>
  <cols>
    <col min="1" max="1" width="6.75390625" style="44" customWidth="1"/>
    <col min="2" max="2" width="19.75390625" style="42" customWidth="1"/>
    <col min="3" max="3" width="28.375" style="45" customWidth="1"/>
    <col min="4" max="4" width="24.00390625" style="45" customWidth="1"/>
    <col min="5" max="10" width="8.25390625" style="45" hidden="1" customWidth="1"/>
    <col min="11" max="17" width="0" style="42" hidden="1" customWidth="1"/>
    <col min="18" max="18" width="19.00390625" style="45" hidden="1" customWidth="1"/>
    <col min="19" max="30" width="0" style="42" hidden="1" customWidth="1"/>
    <col min="31" max="16384" width="9.125" style="42" customWidth="1"/>
  </cols>
  <sheetData>
    <row r="1" spans="1:16" ht="12.75">
      <c r="A1" s="257" t="s">
        <v>78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</row>
    <row r="2" spans="1:23" ht="15.75" customHeight="1">
      <c r="A2" s="258" t="s">
        <v>50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</row>
    <row r="3" spans="1:23" ht="16.5" customHeight="1">
      <c r="A3" s="259" t="s">
        <v>91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9"/>
      <c r="R3" s="259"/>
      <c r="S3" s="259"/>
      <c r="T3" s="259"/>
      <c r="U3" s="259"/>
      <c r="V3" s="259"/>
      <c r="W3" s="259"/>
    </row>
    <row r="4" spans="1:30" ht="7.5" customHeight="1">
      <c r="A4" s="260"/>
      <c r="B4" s="260"/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/>
      <c r="S4" s="260"/>
      <c r="T4" s="260"/>
      <c r="U4" s="260"/>
      <c r="V4" s="260"/>
      <c r="W4" s="260"/>
      <c r="AD4" s="42" t="s">
        <v>41</v>
      </c>
    </row>
    <row r="5" spans="1:30" ht="20.25" customHeight="1">
      <c r="A5" s="253" t="s">
        <v>82</v>
      </c>
      <c r="B5" s="253" t="s">
        <v>152</v>
      </c>
      <c r="C5" s="256" t="s">
        <v>158</v>
      </c>
      <c r="D5" s="253" t="s">
        <v>135</v>
      </c>
      <c r="E5" s="270"/>
      <c r="F5" s="270"/>
      <c r="G5" s="270"/>
      <c r="H5" s="270"/>
      <c r="I5" s="270"/>
      <c r="J5" s="271"/>
      <c r="K5" s="263" t="s">
        <v>37</v>
      </c>
      <c r="L5" s="263"/>
      <c r="M5" s="263"/>
      <c r="N5" s="263"/>
      <c r="O5" s="263"/>
      <c r="P5" s="29"/>
      <c r="Q5" s="29"/>
      <c r="R5" s="272" t="s">
        <v>42</v>
      </c>
      <c r="S5" s="263" t="s">
        <v>37</v>
      </c>
      <c r="T5" s="263"/>
      <c r="U5" s="263"/>
      <c r="V5" s="263"/>
      <c r="W5" s="263"/>
      <c r="Z5" s="263" t="s">
        <v>37</v>
      </c>
      <c r="AA5" s="263"/>
      <c r="AB5" s="263"/>
      <c r="AC5" s="263"/>
      <c r="AD5" s="263"/>
    </row>
    <row r="6" spans="1:30" ht="36" customHeight="1">
      <c r="A6" s="253"/>
      <c r="B6" s="253"/>
      <c r="C6" s="256"/>
      <c r="D6" s="253"/>
      <c r="E6" s="29">
        <v>2010</v>
      </c>
      <c r="F6" s="29">
        <v>2011</v>
      </c>
      <c r="G6" s="29">
        <v>2012</v>
      </c>
      <c r="H6" s="29">
        <v>2013</v>
      </c>
      <c r="I6" s="29">
        <v>2014</v>
      </c>
      <c r="J6" s="29">
        <v>2015</v>
      </c>
      <c r="K6" s="29">
        <v>2006</v>
      </c>
      <c r="L6" s="29">
        <v>2007</v>
      </c>
      <c r="M6" s="29">
        <v>2008</v>
      </c>
      <c r="N6" s="29">
        <v>2009</v>
      </c>
      <c r="O6" s="29">
        <v>2010</v>
      </c>
      <c r="P6" s="29"/>
      <c r="Q6" s="29"/>
      <c r="R6" s="272"/>
      <c r="S6" s="29">
        <v>2006</v>
      </c>
      <c r="T6" s="29">
        <v>2007</v>
      </c>
      <c r="U6" s="29">
        <v>2008</v>
      </c>
      <c r="V6" s="29">
        <v>2009</v>
      </c>
      <c r="W6" s="29">
        <v>2010</v>
      </c>
      <c r="Z6" s="29">
        <v>2006</v>
      </c>
      <c r="AA6" s="29">
        <v>2007</v>
      </c>
      <c r="AB6" s="29">
        <v>2008</v>
      </c>
      <c r="AC6" s="29">
        <v>2009</v>
      </c>
      <c r="AD6" s="29">
        <v>2010</v>
      </c>
    </row>
    <row r="7" spans="1:30" ht="13.5" customHeight="1">
      <c r="A7" s="147">
        <v>1</v>
      </c>
      <c r="B7" s="172" t="s">
        <v>116</v>
      </c>
      <c r="C7" s="177">
        <v>0.02</v>
      </c>
      <c r="D7" s="147">
        <v>26</v>
      </c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176"/>
      <c r="S7" s="29"/>
      <c r="T7" s="29"/>
      <c r="U7" s="29"/>
      <c r="V7" s="29"/>
      <c r="W7" s="29"/>
      <c r="Z7" s="29"/>
      <c r="AA7" s="29"/>
      <c r="AB7" s="29"/>
      <c r="AC7" s="29"/>
      <c r="AD7" s="29"/>
    </row>
    <row r="8" spans="1:30" ht="13.5" customHeight="1">
      <c r="A8" s="147">
        <v>2</v>
      </c>
      <c r="B8" s="172" t="s">
        <v>117</v>
      </c>
      <c r="C8" s="177">
        <v>0.02</v>
      </c>
      <c r="D8" s="147">
        <v>26</v>
      </c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176"/>
      <c r="S8" s="29"/>
      <c r="T8" s="29"/>
      <c r="U8" s="29"/>
      <c r="V8" s="29"/>
      <c r="W8" s="29"/>
      <c r="Z8" s="29"/>
      <c r="AA8" s="29"/>
      <c r="AB8" s="29"/>
      <c r="AC8" s="29"/>
      <c r="AD8" s="29"/>
    </row>
    <row r="9" spans="1:30" ht="13.5" customHeight="1">
      <c r="A9" s="147">
        <v>3</v>
      </c>
      <c r="B9" s="172" t="s">
        <v>118</v>
      </c>
      <c r="C9" s="177">
        <v>0.02</v>
      </c>
      <c r="D9" s="147">
        <v>26</v>
      </c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176"/>
      <c r="S9" s="29"/>
      <c r="T9" s="29"/>
      <c r="U9" s="29"/>
      <c r="V9" s="29"/>
      <c r="W9" s="29"/>
      <c r="Z9" s="29"/>
      <c r="AA9" s="29"/>
      <c r="AB9" s="29"/>
      <c r="AC9" s="29"/>
      <c r="AD9" s="29"/>
    </row>
    <row r="10" spans="1:30" ht="13.5" customHeight="1">
      <c r="A10" s="147">
        <v>4</v>
      </c>
      <c r="B10" s="172" t="s">
        <v>119</v>
      </c>
      <c r="C10" s="177">
        <v>0.01</v>
      </c>
      <c r="D10" s="147">
        <v>14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176"/>
      <c r="S10" s="29"/>
      <c r="T10" s="29"/>
      <c r="U10" s="29"/>
      <c r="V10" s="29"/>
      <c r="W10" s="29"/>
      <c r="Z10" s="29"/>
      <c r="AA10" s="29"/>
      <c r="AB10" s="29"/>
      <c r="AC10" s="29"/>
      <c r="AD10" s="29"/>
    </row>
    <row r="11" spans="1:30" ht="13.5" customHeight="1">
      <c r="A11" s="147">
        <v>5</v>
      </c>
      <c r="B11" s="172" t="s">
        <v>120</v>
      </c>
      <c r="C11" s="177">
        <v>0.01</v>
      </c>
      <c r="D11" s="147">
        <v>14</v>
      </c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176"/>
      <c r="S11" s="29"/>
      <c r="T11" s="29"/>
      <c r="U11" s="29"/>
      <c r="V11" s="29"/>
      <c r="W11" s="29"/>
      <c r="Z11" s="29"/>
      <c r="AA11" s="29"/>
      <c r="AB11" s="29"/>
      <c r="AC11" s="29"/>
      <c r="AD11" s="29"/>
    </row>
    <row r="12" spans="1:30" ht="13.5" customHeight="1">
      <c r="A12" s="147">
        <v>6</v>
      </c>
      <c r="B12" s="172" t="s">
        <v>121</v>
      </c>
      <c r="C12" s="177">
        <v>0.01</v>
      </c>
      <c r="D12" s="147">
        <v>14</v>
      </c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176"/>
      <c r="S12" s="29"/>
      <c r="T12" s="29"/>
      <c r="U12" s="29"/>
      <c r="V12" s="29"/>
      <c r="W12" s="29"/>
      <c r="Z12" s="29"/>
      <c r="AA12" s="29"/>
      <c r="AB12" s="29"/>
      <c r="AC12" s="29"/>
      <c r="AD12" s="29"/>
    </row>
    <row r="13" spans="1:30" ht="13.5" customHeight="1">
      <c r="A13" s="147">
        <v>7</v>
      </c>
      <c r="B13" s="172" t="s">
        <v>122</v>
      </c>
      <c r="C13" s="177">
        <v>0.02</v>
      </c>
      <c r="D13" s="147">
        <v>26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176"/>
      <c r="S13" s="29"/>
      <c r="T13" s="29"/>
      <c r="U13" s="29"/>
      <c r="V13" s="29"/>
      <c r="W13" s="29"/>
      <c r="Z13" s="29"/>
      <c r="AA13" s="29"/>
      <c r="AB13" s="29"/>
      <c r="AC13" s="29"/>
      <c r="AD13" s="29"/>
    </row>
    <row r="14" spans="1:30" ht="13.5" customHeight="1">
      <c r="A14" s="147">
        <v>8</v>
      </c>
      <c r="B14" s="172" t="s">
        <v>123</v>
      </c>
      <c r="C14" s="177">
        <v>0.01</v>
      </c>
      <c r="D14" s="147">
        <v>14</v>
      </c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176"/>
      <c r="S14" s="29"/>
      <c r="T14" s="29"/>
      <c r="U14" s="29"/>
      <c r="V14" s="29"/>
      <c r="W14" s="29"/>
      <c r="Z14" s="29"/>
      <c r="AA14" s="29"/>
      <c r="AB14" s="29"/>
      <c r="AC14" s="29"/>
      <c r="AD14" s="29"/>
    </row>
    <row r="15" spans="1:30" ht="13.5" customHeight="1">
      <c r="A15" s="147">
        <v>9</v>
      </c>
      <c r="B15" s="172" t="s">
        <v>124</v>
      </c>
      <c r="C15" s="177">
        <v>0.02</v>
      </c>
      <c r="D15" s="147">
        <v>26</v>
      </c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176"/>
      <c r="S15" s="29"/>
      <c r="T15" s="29"/>
      <c r="U15" s="29"/>
      <c r="V15" s="29"/>
      <c r="W15" s="29"/>
      <c r="Z15" s="29"/>
      <c r="AA15" s="29"/>
      <c r="AB15" s="29"/>
      <c r="AC15" s="29"/>
      <c r="AD15" s="29"/>
    </row>
    <row r="16" spans="1:30" ht="13.5" customHeight="1">
      <c r="A16" s="147">
        <v>10</v>
      </c>
      <c r="B16" s="172" t="s">
        <v>125</v>
      </c>
      <c r="C16" s="177">
        <v>0.02</v>
      </c>
      <c r="D16" s="147">
        <v>26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176"/>
      <c r="S16" s="29"/>
      <c r="T16" s="29"/>
      <c r="U16" s="29"/>
      <c r="V16" s="29"/>
      <c r="W16" s="29"/>
      <c r="Z16" s="29"/>
      <c r="AA16" s="29"/>
      <c r="AB16" s="29"/>
      <c r="AC16" s="29"/>
      <c r="AD16" s="29"/>
    </row>
    <row r="17" spans="1:30" ht="13.5" customHeight="1">
      <c r="A17" s="147">
        <v>11</v>
      </c>
      <c r="B17" s="172" t="s">
        <v>126</v>
      </c>
      <c r="C17" s="177">
        <v>0.02</v>
      </c>
      <c r="D17" s="147">
        <v>26</v>
      </c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176"/>
      <c r="S17" s="29"/>
      <c r="T17" s="29"/>
      <c r="U17" s="29"/>
      <c r="V17" s="29"/>
      <c r="W17" s="29"/>
      <c r="Z17" s="29"/>
      <c r="AA17" s="29"/>
      <c r="AB17" s="29"/>
      <c r="AC17" s="29"/>
      <c r="AD17" s="29"/>
    </row>
    <row r="18" spans="1:30" ht="13.5" customHeight="1">
      <c r="A18" s="147">
        <v>12</v>
      </c>
      <c r="B18" s="172" t="s">
        <v>127</v>
      </c>
      <c r="C18" s="177">
        <v>0.01</v>
      </c>
      <c r="D18" s="147">
        <v>14</v>
      </c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176"/>
      <c r="S18" s="29"/>
      <c r="T18" s="29"/>
      <c r="U18" s="29"/>
      <c r="V18" s="29"/>
      <c r="W18" s="29"/>
      <c r="Z18" s="29"/>
      <c r="AA18" s="29"/>
      <c r="AB18" s="29"/>
      <c r="AC18" s="29"/>
      <c r="AD18" s="29"/>
    </row>
    <row r="19" spans="1:30" ht="13.5" customHeight="1">
      <c r="A19" s="147">
        <v>13</v>
      </c>
      <c r="B19" s="172" t="s">
        <v>128</v>
      </c>
      <c r="C19" s="177">
        <v>0.02</v>
      </c>
      <c r="D19" s="147">
        <v>26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176"/>
      <c r="S19" s="29"/>
      <c r="T19" s="29"/>
      <c r="U19" s="29"/>
      <c r="V19" s="29"/>
      <c r="W19" s="29"/>
      <c r="Z19" s="29"/>
      <c r="AA19" s="29"/>
      <c r="AB19" s="29"/>
      <c r="AC19" s="29"/>
      <c r="AD19" s="29"/>
    </row>
    <row r="20" spans="1:30" ht="13.5" customHeight="1">
      <c r="A20" s="147">
        <v>14</v>
      </c>
      <c r="B20" s="172" t="s">
        <v>129</v>
      </c>
      <c r="C20" s="177">
        <v>0.02</v>
      </c>
      <c r="D20" s="147">
        <v>26</v>
      </c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176"/>
      <c r="S20" s="29"/>
      <c r="T20" s="29"/>
      <c r="U20" s="29"/>
      <c r="V20" s="29"/>
      <c r="W20" s="29"/>
      <c r="Z20" s="29"/>
      <c r="AA20" s="29"/>
      <c r="AB20" s="29"/>
      <c r="AC20" s="29"/>
      <c r="AD20" s="29"/>
    </row>
    <row r="21" spans="1:30" ht="13.5" customHeight="1">
      <c r="A21" s="147">
        <v>15</v>
      </c>
      <c r="B21" s="172" t="s">
        <v>130</v>
      </c>
      <c r="C21" s="177">
        <v>0.02</v>
      </c>
      <c r="D21" s="147">
        <v>26</v>
      </c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176"/>
      <c r="S21" s="29"/>
      <c r="T21" s="29"/>
      <c r="U21" s="29"/>
      <c r="V21" s="29"/>
      <c r="W21" s="29"/>
      <c r="Z21" s="29"/>
      <c r="AA21" s="29"/>
      <c r="AB21" s="29"/>
      <c r="AC21" s="29"/>
      <c r="AD21" s="29"/>
    </row>
    <row r="22" spans="1:30" ht="13.5" customHeight="1">
      <c r="A22" s="147">
        <v>16</v>
      </c>
      <c r="B22" s="172" t="s">
        <v>156</v>
      </c>
      <c r="C22" s="177">
        <v>0.01</v>
      </c>
      <c r="D22" s="147">
        <v>14</v>
      </c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176"/>
      <c r="S22" s="29"/>
      <c r="T22" s="29"/>
      <c r="U22" s="29"/>
      <c r="V22" s="29"/>
      <c r="W22" s="29"/>
      <c r="Z22" s="29"/>
      <c r="AA22" s="29"/>
      <c r="AB22" s="29"/>
      <c r="AC22" s="29"/>
      <c r="AD22" s="29"/>
    </row>
    <row r="23" spans="1:30" ht="13.5" customHeight="1">
      <c r="A23" s="147">
        <v>17</v>
      </c>
      <c r="B23" s="172" t="s">
        <v>155</v>
      </c>
      <c r="C23" s="177">
        <v>0.02</v>
      </c>
      <c r="D23" s="147">
        <v>26</v>
      </c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176"/>
      <c r="S23" s="29"/>
      <c r="T23" s="29"/>
      <c r="U23" s="29"/>
      <c r="V23" s="29"/>
      <c r="W23" s="29"/>
      <c r="Z23" s="29"/>
      <c r="AA23" s="29"/>
      <c r="AB23" s="29"/>
      <c r="AC23" s="29"/>
      <c r="AD23" s="29"/>
    </row>
    <row r="24" spans="1:30" ht="13.5" customHeight="1">
      <c r="A24" s="147">
        <v>18</v>
      </c>
      <c r="B24" s="172" t="s">
        <v>131</v>
      </c>
      <c r="C24" s="177">
        <v>0.02</v>
      </c>
      <c r="D24" s="147">
        <v>26</v>
      </c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176"/>
      <c r="S24" s="29"/>
      <c r="T24" s="29"/>
      <c r="U24" s="29"/>
      <c r="V24" s="29"/>
      <c r="W24" s="29"/>
      <c r="Z24" s="29"/>
      <c r="AA24" s="29"/>
      <c r="AB24" s="29"/>
      <c r="AC24" s="29"/>
      <c r="AD24" s="29"/>
    </row>
    <row r="25" spans="1:30" ht="13.5" customHeight="1">
      <c r="A25" s="147">
        <v>19</v>
      </c>
      <c r="B25" s="172" t="s">
        <v>132</v>
      </c>
      <c r="C25" s="177">
        <v>0.01</v>
      </c>
      <c r="D25" s="147">
        <v>14</v>
      </c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176"/>
      <c r="S25" s="29"/>
      <c r="T25" s="29"/>
      <c r="U25" s="29"/>
      <c r="V25" s="29"/>
      <c r="W25" s="29"/>
      <c r="Z25" s="29"/>
      <c r="AA25" s="29"/>
      <c r="AB25" s="29"/>
      <c r="AC25" s="29"/>
      <c r="AD25" s="29"/>
    </row>
    <row r="26" spans="1:30" ht="13.5" customHeight="1">
      <c r="A26" s="147">
        <v>20</v>
      </c>
      <c r="B26" s="172" t="s">
        <v>133</v>
      </c>
      <c r="C26" s="177">
        <v>0.02</v>
      </c>
      <c r="D26" s="147">
        <v>26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176"/>
      <c r="S26" s="29"/>
      <c r="T26" s="29"/>
      <c r="U26" s="29"/>
      <c r="V26" s="29"/>
      <c r="W26" s="29"/>
      <c r="Z26" s="29"/>
      <c r="AA26" s="29"/>
      <c r="AB26" s="29"/>
      <c r="AC26" s="29"/>
      <c r="AD26" s="29"/>
    </row>
    <row r="27" spans="1:30" ht="13.5" customHeight="1">
      <c r="A27" s="147">
        <v>21</v>
      </c>
      <c r="B27" s="172" t="s">
        <v>134</v>
      </c>
      <c r="C27" s="177">
        <v>0.01</v>
      </c>
      <c r="D27" s="147">
        <v>14</v>
      </c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176"/>
      <c r="S27" s="29"/>
      <c r="T27" s="29"/>
      <c r="U27" s="29"/>
      <c r="V27" s="29"/>
      <c r="W27" s="29"/>
      <c r="Z27" s="29"/>
      <c r="AA27" s="29"/>
      <c r="AB27" s="29"/>
      <c r="AC27" s="29"/>
      <c r="AD27" s="29"/>
    </row>
    <row r="28" spans="1:30" ht="15" customHeight="1">
      <c r="A28" s="254" t="s">
        <v>31</v>
      </c>
      <c r="B28" s="255"/>
      <c r="C28" s="138">
        <f>SUM(C7:C27)</f>
        <v>0.34</v>
      </c>
      <c r="D28" s="138">
        <f>SUM(D7:D27)</f>
        <v>450</v>
      </c>
      <c r="E28" s="43" t="e">
        <f>SUM(#REF!)</f>
        <v>#REF!</v>
      </c>
      <c r="F28" s="43" t="e">
        <f>SUM(#REF!)</f>
        <v>#REF!</v>
      </c>
      <c r="G28" s="43" t="e">
        <f>SUM(#REF!)</f>
        <v>#REF!</v>
      </c>
      <c r="H28" s="43" t="e">
        <f>SUM(#REF!)</f>
        <v>#REF!</v>
      </c>
      <c r="I28" s="43" t="e">
        <f>SUM(#REF!)</f>
        <v>#REF!</v>
      </c>
      <c r="J28" s="43" t="e">
        <f>SUM(#REF!)</f>
        <v>#REF!</v>
      </c>
      <c r="K28" s="43" t="e">
        <f>SUM(#REF!)</f>
        <v>#REF!</v>
      </c>
      <c r="L28" s="43" t="e">
        <f>SUM(#REF!)</f>
        <v>#REF!</v>
      </c>
      <c r="M28" s="43" t="e">
        <f>SUM(#REF!)</f>
        <v>#REF!</v>
      </c>
      <c r="N28" s="43" t="e">
        <f>SUM(#REF!)</f>
        <v>#REF!</v>
      </c>
      <c r="O28" s="43" t="e">
        <f>SUM(#REF!)</f>
        <v>#REF!</v>
      </c>
      <c r="P28" s="43"/>
      <c r="Q28" s="43" t="e">
        <f>SUM(#REF!)</f>
        <v>#REF!</v>
      </c>
      <c r="R28" s="43" t="e">
        <f>SUM(#REF!)</f>
        <v>#REF!</v>
      </c>
      <c r="S28" s="43" t="e">
        <f>SUM(#REF!)</f>
        <v>#REF!</v>
      </c>
      <c r="T28" s="43" t="e">
        <f>SUM(#REF!)</f>
        <v>#REF!</v>
      </c>
      <c r="U28" s="43" t="e">
        <f>SUM(#REF!)</f>
        <v>#REF!</v>
      </c>
      <c r="V28" s="43" t="e">
        <f>SUM(#REF!)</f>
        <v>#REF!</v>
      </c>
      <c r="W28" s="43" t="e">
        <f>SUM(#REF!)</f>
        <v>#REF!</v>
      </c>
      <c r="X28" s="45"/>
      <c r="Z28" s="43" t="e">
        <f>SUM(#REF!)</f>
        <v>#REF!</v>
      </c>
      <c r="AA28" s="43" t="e">
        <f>SUM(#REF!)</f>
        <v>#REF!</v>
      </c>
      <c r="AB28" s="43" t="e">
        <f>SUM(#REF!)</f>
        <v>#REF!</v>
      </c>
      <c r="AC28" s="43" t="e">
        <f>SUM(#REF!)</f>
        <v>#REF!</v>
      </c>
      <c r="AD28" s="43" t="e">
        <f>SUM(#REF!)</f>
        <v>#REF!</v>
      </c>
    </row>
    <row r="29" spans="11:26" ht="12.75" hidden="1">
      <c r="K29" s="45">
        <f>117+114+105+150+801</f>
        <v>1287</v>
      </c>
      <c r="L29" s="45"/>
      <c r="M29" s="45"/>
      <c r="N29" s="45"/>
      <c r="O29" s="45"/>
      <c r="Z29" s="42">
        <f>117+114+105+150+801</f>
        <v>1287</v>
      </c>
    </row>
    <row r="30" spans="11:26" ht="12.75" hidden="1">
      <c r="K30" s="45" t="e">
        <f>K29/K28</f>
        <v>#REF!</v>
      </c>
      <c r="L30" s="45"/>
      <c r="M30" s="45"/>
      <c r="N30" s="45"/>
      <c r="O30" s="45"/>
      <c r="Q30" s="45"/>
      <c r="Z30" s="45" t="e">
        <f>Z29/Z28</f>
        <v>#REF!</v>
      </c>
    </row>
    <row r="31" spans="11:26" ht="12.75" hidden="1">
      <c r="K31" s="45">
        <v>0.5345128332918017</v>
      </c>
      <c r="L31" s="45"/>
      <c r="M31" s="45"/>
      <c r="N31" s="45"/>
      <c r="O31" s="45"/>
      <c r="Q31" s="45"/>
      <c r="Z31" s="45">
        <v>0.5345128332918017</v>
      </c>
    </row>
    <row r="32" spans="11:15" ht="12.75" hidden="1">
      <c r="K32" s="45"/>
      <c r="L32" s="45"/>
      <c r="M32" s="45"/>
      <c r="N32" s="45"/>
      <c r="O32" s="45"/>
    </row>
    <row r="33" spans="1:18" s="47" customFormat="1" ht="16.5" customHeight="1" hidden="1">
      <c r="A33" s="264" t="s">
        <v>43</v>
      </c>
      <c r="B33" s="265"/>
      <c r="C33" s="46" t="e">
        <f>SUM(E33:J33)</f>
        <v>#REF!</v>
      </c>
      <c r="D33" s="46"/>
      <c r="E33" s="46" t="e">
        <f aca="true" t="shared" si="0" ref="E33:J33">E28*500</f>
        <v>#REF!</v>
      </c>
      <c r="F33" s="46" t="e">
        <f t="shared" si="0"/>
        <v>#REF!</v>
      </c>
      <c r="G33" s="46" t="e">
        <f t="shared" si="0"/>
        <v>#REF!</v>
      </c>
      <c r="H33" s="46" t="e">
        <f t="shared" si="0"/>
        <v>#REF!</v>
      </c>
      <c r="I33" s="46" t="e">
        <f t="shared" si="0"/>
        <v>#REF!</v>
      </c>
      <c r="J33" s="46" t="e">
        <f t="shared" si="0"/>
        <v>#REF!</v>
      </c>
      <c r="K33" s="46" t="e">
        <f>K28*1500</f>
        <v>#REF!</v>
      </c>
      <c r="L33" s="46" t="e">
        <f>L28*1500</f>
        <v>#REF!</v>
      </c>
      <c r="M33" s="46" t="e">
        <f>M28*1500</f>
        <v>#REF!</v>
      </c>
      <c r="N33" s="46" t="e">
        <f>N28*1500</f>
        <v>#REF!</v>
      </c>
      <c r="O33" s="46" t="e">
        <f>O28*1500</f>
        <v>#REF!</v>
      </c>
      <c r="R33" s="51"/>
    </row>
    <row r="34" spans="3:4" ht="13.5" hidden="1">
      <c r="C34" s="46">
        <f>SUM(E34:J34)</f>
        <v>0</v>
      </c>
      <c r="D34" s="48"/>
    </row>
    <row r="35" spans="1:18" s="50" customFormat="1" ht="13.5" hidden="1">
      <c r="A35" s="266" t="s">
        <v>44</v>
      </c>
      <c r="B35" s="267"/>
      <c r="C35" s="46">
        <f>SUM(E35:J35)</f>
        <v>1050</v>
      </c>
      <c r="D35" s="46"/>
      <c r="E35" s="49">
        <v>50</v>
      </c>
      <c r="F35" s="49">
        <v>200</v>
      </c>
      <c r="G35" s="49">
        <v>200</v>
      </c>
      <c r="H35" s="49">
        <v>200</v>
      </c>
      <c r="I35" s="49">
        <v>200</v>
      </c>
      <c r="J35" s="49">
        <v>200</v>
      </c>
      <c r="K35" s="40">
        <v>370</v>
      </c>
      <c r="L35" s="40">
        <v>500</v>
      </c>
      <c r="M35" s="40">
        <v>500</v>
      </c>
      <c r="N35" s="40">
        <v>500</v>
      </c>
      <c r="O35" s="40">
        <v>500</v>
      </c>
      <c r="R35" s="52"/>
    </row>
    <row r="36" spans="1:18" s="44" customFormat="1" ht="14.25" customHeight="1" hidden="1">
      <c r="A36" s="268" t="s">
        <v>7</v>
      </c>
      <c r="B36" s="269"/>
      <c r="C36" s="46" t="e">
        <f>SUM(E36:J36)</f>
        <v>#REF!</v>
      </c>
      <c r="D36" s="46"/>
      <c r="E36" s="53" t="e">
        <f aca="true" t="shared" si="1" ref="E36:J36">E33-E35</f>
        <v>#REF!</v>
      </c>
      <c r="F36" s="53" t="e">
        <f t="shared" si="1"/>
        <v>#REF!</v>
      </c>
      <c r="G36" s="53" t="e">
        <f t="shared" si="1"/>
        <v>#REF!</v>
      </c>
      <c r="H36" s="53" t="e">
        <f t="shared" si="1"/>
        <v>#REF!</v>
      </c>
      <c r="I36" s="53" t="e">
        <f t="shared" si="1"/>
        <v>#REF!</v>
      </c>
      <c r="J36" s="53" t="e">
        <f t="shared" si="1"/>
        <v>#REF!</v>
      </c>
      <c r="R36" s="54"/>
    </row>
    <row r="37" spans="1:30" ht="16.5" customHeight="1">
      <c r="A37" s="261"/>
      <c r="B37" s="262"/>
      <c r="C37" s="262"/>
      <c r="D37" s="262"/>
      <c r="E37" s="262"/>
      <c r="F37" s="262"/>
      <c r="G37" s="262"/>
      <c r="H37" s="262"/>
      <c r="I37" s="262"/>
      <c r="J37" s="262"/>
      <c r="K37" s="262"/>
      <c r="L37" s="262"/>
      <c r="M37" s="262"/>
      <c r="N37" s="262"/>
      <c r="O37" s="262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</row>
  </sheetData>
  <sheetProtection/>
  <mergeCells count="18">
    <mergeCell ref="A37:O37"/>
    <mergeCell ref="Z5:AD5"/>
    <mergeCell ref="A33:B33"/>
    <mergeCell ref="A35:B35"/>
    <mergeCell ref="A36:B36"/>
    <mergeCell ref="E5:J5"/>
    <mergeCell ref="K5:O5"/>
    <mergeCell ref="R5:R6"/>
    <mergeCell ref="S5:W5"/>
    <mergeCell ref="A5:A6"/>
    <mergeCell ref="A28:B28"/>
    <mergeCell ref="C5:C6"/>
    <mergeCell ref="D5:D6"/>
    <mergeCell ref="B5:B6"/>
    <mergeCell ref="A1:P1"/>
    <mergeCell ref="A2:W2"/>
    <mergeCell ref="A3:W3"/>
    <mergeCell ref="A4:W4"/>
  </mergeCells>
  <printOptions/>
  <pageMargins left="1.32" right="0.75" top="0.34" bottom="1" header="0.27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2"/>
  </sheetPr>
  <dimension ref="A4:F15"/>
  <sheetViews>
    <sheetView zoomScalePageLayoutView="0" workbookViewId="0" topLeftCell="A1">
      <selection activeCell="C12" sqref="C12"/>
    </sheetView>
  </sheetViews>
  <sheetFormatPr defaultColWidth="9.00390625" defaultRowHeight="12.75"/>
  <cols>
    <col min="1" max="1" width="6.75390625" style="56" customWidth="1"/>
    <col min="2" max="2" width="18.875" style="56" customWidth="1"/>
    <col min="3" max="3" width="17.00390625" style="56" customWidth="1"/>
    <col min="4" max="4" width="13.875" style="56" customWidth="1"/>
    <col min="5" max="5" width="18.00390625" style="56" customWidth="1"/>
    <col min="6" max="6" width="14.125" style="56" customWidth="1"/>
    <col min="7" max="16384" width="9.125" style="56" customWidth="1"/>
  </cols>
  <sheetData>
    <row r="4" spans="1:5" ht="12.75">
      <c r="A4" s="225" t="s">
        <v>36</v>
      </c>
      <c r="B4" s="225"/>
      <c r="C4" s="225"/>
      <c r="D4" s="225"/>
      <c r="E4" s="225"/>
    </row>
    <row r="5" spans="1:6" ht="15.75">
      <c r="A5" s="280" t="s">
        <v>50</v>
      </c>
      <c r="B5" s="280"/>
      <c r="C5" s="280"/>
      <c r="D5" s="280"/>
      <c r="E5" s="280"/>
      <c r="F5" s="280"/>
    </row>
    <row r="6" spans="1:6" ht="21" customHeight="1">
      <c r="A6" s="279" t="s">
        <v>92</v>
      </c>
      <c r="B6" s="279"/>
      <c r="C6" s="279"/>
      <c r="D6" s="279"/>
      <c r="E6" s="279"/>
      <c r="F6" s="279"/>
    </row>
    <row r="7" spans="1:6" ht="12.75">
      <c r="A7" s="281"/>
      <c r="B7" s="281"/>
      <c r="C7" s="281"/>
      <c r="D7" s="281"/>
      <c r="E7" s="281"/>
      <c r="F7" s="281"/>
    </row>
    <row r="8" spans="1:6" ht="20.25" customHeight="1">
      <c r="A8" s="253" t="s">
        <v>82</v>
      </c>
      <c r="B8" s="253" t="s">
        <v>152</v>
      </c>
      <c r="C8" s="278" t="s">
        <v>93</v>
      </c>
      <c r="D8" s="148" t="s">
        <v>76</v>
      </c>
      <c r="E8" s="278" t="s">
        <v>94</v>
      </c>
      <c r="F8" s="278" t="s">
        <v>115</v>
      </c>
    </row>
    <row r="9" spans="1:6" ht="51.75" customHeight="1">
      <c r="A9" s="253"/>
      <c r="B9" s="253"/>
      <c r="C9" s="278"/>
      <c r="D9" s="149" t="s">
        <v>114</v>
      </c>
      <c r="E9" s="278"/>
      <c r="F9" s="278"/>
    </row>
    <row r="10" spans="1:6" ht="15.75" customHeight="1">
      <c r="A10" s="147">
        <v>1</v>
      </c>
      <c r="B10" s="147" t="s">
        <v>117</v>
      </c>
      <c r="C10" s="174">
        <v>3.5</v>
      </c>
      <c r="D10" s="149"/>
      <c r="E10" s="174">
        <v>105</v>
      </c>
      <c r="F10" s="174"/>
    </row>
    <row r="11" spans="1:6" ht="14.25" customHeight="1">
      <c r="A11" s="147">
        <v>2</v>
      </c>
      <c r="B11" s="147" t="s">
        <v>156</v>
      </c>
      <c r="C11" s="174">
        <v>3</v>
      </c>
      <c r="D11" s="149"/>
      <c r="E11" s="174">
        <v>89.9</v>
      </c>
      <c r="F11" s="174"/>
    </row>
    <row r="12" spans="1:6" s="57" customFormat="1" ht="18" customHeight="1">
      <c r="A12" s="275" t="s">
        <v>31</v>
      </c>
      <c r="B12" s="275"/>
      <c r="C12" s="155">
        <f>SUM(C10:C11)</f>
        <v>6.5</v>
      </c>
      <c r="D12" s="155">
        <v>0</v>
      </c>
      <c r="E12" s="155">
        <f>SUM(E10:E11)</f>
        <v>194.9</v>
      </c>
      <c r="F12" s="156">
        <v>0</v>
      </c>
    </row>
    <row r="13" spans="1:5" s="59" customFormat="1" ht="26.25" customHeight="1" hidden="1">
      <c r="A13" s="276" t="s">
        <v>46</v>
      </c>
      <c r="B13" s="276"/>
      <c r="C13" s="58" t="e">
        <f>SUM(#REF!)</f>
        <v>#REF!</v>
      </c>
      <c r="D13" s="58"/>
      <c r="E13" s="58"/>
    </row>
    <row r="14" spans="1:5" s="61" customFormat="1" ht="12.75" customHeight="1" hidden="1">
      <c r="A14" s="277" t="s">
        <v>47</v>
      </c>
      <c r="B14" s="277"/>
      <c r="C14" s="60" t="e">
        <f>SUM(#REF!)</f>
        <v>#REF!</v>
      </c>
      <c r="D14" s="60"/>
      <c r="E14" s="60"/>
    </row>
    <row r="15" spans="1:5" s="61" customFormat="1" ht="12.75" hidden="1">
      <c r="A15" s="273" t="s">
        <v>4</v>
      </c>
      <c r="B15" s="274"/>
      <c r="C15" s="60" t="e">
        <f>SUM(#REF!)</f>
        <v>#REF!</v>
      </c>
      <c r="D15" s="60"/>
      <c r="E15" s="60"/>
    </row>
    <row r="27" ht="12.75" customHeight="1"/>
  </sheetData>
  <sheetProtection/>
  <mergeCells count="13">
    <mergeCell ref="B8:B9"/>
    <mergeCell ref="C8:C9"/>
    <mergeCell ref="E8:E9"/>
    <mergeCell ref="A4:E4"/>
    <mergeCell ref="A15:B15"/>
    <mergeCell ref="A12:B12"/>
    <mergeCell ref="A13:B13"/>
    <mergeCell ref="A14:B14"/>
    <mergeCell ref="F8:F9"/>
    <mergeCell ref="A6:F6"/>
    <mergeCell ref="A5:F5"/>
    <mergeCell ref="A7:F7"/>
    <mergeCell ref="A8:A9"/>
  </mergeCells>
  <printOptions/>
  <pageMargins left="0.89" right="0.53" top="5.36" bottom="0.53" header="8.47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2"/>
  </sheetPr>
  <dimension ref="A1:S19"/>
  <sheetViews>
    <sheetView zoomScalePageLayoutView="0" workbookViewId="0" topLeftCell="A1">
      <selection activeCell="X25" sqref="X25"/>
    </sheetView>
  </sheetViews>
  <sheetFormatPr defaultColWidth="9.00390625" defaultRowHeight="12.75"/>
  <cols>
    <col min="1" max="1" width="9.125" style="62" customWidth="1"/>
    <col min="2" max="2" width="26.00390625" style="62" customWidth="1"/>
    <col min="3" max="3" width="25.00390625" style="62" customWidth="1"/>
    <col min="4" max="4" width="20.625" style="62" customWidth="1"/>
    <col min="5" max="14" width="7.625" style="62" hidden="1" customWidth="1"/>
    <col min="15" max="19" width="0" style="62" hidden="1" customWidth="1"/>
    <col min="20" max="16384" width="9.125" style="62" customWidth="1"/>
  </cols>
  <sheetData>
    <row r="1" spans="12:19" ht="13.5">
      <c r="L1" s="283" t="s">
        <v>48</v>
      </c>
      <c r="M1" s="283"/>
      <c r="N1" s="283"/>
      <c r="R1" s="282"/>
      <c r="S1" s="282"/>
    </row>
    <row r="2" spans="1:4" ht="12.75">
      <c r="A2" s="63"/>
      <c r="D2" s="92" t="s">
        <v>38</v>
      </c>
    </row>
    <row r="3" spans="1:19" ht="15.75">
      <c r="A3" s="259" t="s">
        <v>50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9"/>
      <c r="R3" s="259"/>
      <c r="S3" s="259"/>
    </row>
    <row r="4" spans="1:19" ht="15" customHeight="1">
      <c r="A4" s="252" t="s">
        <v>95</v>
      </c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  <c r="S4" s="252"/>
    </row>
    <row r="5" spans="1:19" ht="20.25" customHeight="1">
      <c r="A5" s="253" t="s">
        <v>82</v>
      </c>
      <c r="B5" s="253" t="s">
        <v>153</v>
      </c>
      <c r="C5" s="253" t="s">
        <v>96</v>
      </c>
      <c r="D5" s="278" t="s">
        <v>94</v>
      </c>
      <c r="E5" s="263" t="s">
        <v>39</v>
      </c>
      <c r="F5" s="263"/>
      <c r="G5" s="263"/>
      <c r="H5" s="263"/>
      <c r="I5" s="263"/>
      <c r="J5" s="263"/>
      <c r="K5" s="263"/>
      <c r="L5" s="263"/>
      <c r="M5" s="263"/>
      <c r="N5" s="263"/>
      <c r="O5" s="64"/>
      <c r="P5" s="64"/>
      <c r="Q5" s="64"/>
      <c r="R5" s="64"/>
      <c r="S5" s="65"/>
    </row>
    <row r="6" spans="1:19" ht="15" customHeight="1">
      <c r="A6" s="253"/>
      <c r="B6" s="253"/>
      <c r="C6" s="253"/>
      <c r="D6" s="278"/>
      <c r="E6" s="29">
        <v>2006</v>
      </c>
      <c r="F6" s="29">
        <v>2007</v>
      </c>
      <c r="G6" s="29">
        <v>2008</v>
      </c>
      <c r="H6" s="29">
        <v>2009</v>
      </c>
      <c r="I6" s="29">
        <v>2010</v>
      </c>
      <c r="J6" s="29">
        <v>2011</v>
      </c>
      <c r="K6" s="29">
        <v>2012</v>
      </c>
      <c r="L6" s="29">
        <v>2013</v>
      </c>
      <c r="M6" s="29">
        <v>2014</v>
      </c>
      <c r="N6" s="29">
        <v>2015</v>
      </c>
      <c r="O6" s="29">
        <v>2006</v>
      </c>
      <c r="P6" s="29">
        <v>2007</v>
      </c>
      <c r="Q6" s="29">
        <v>2008</v>
      </c>
      <c r="R6" s="29">
        <v>2009</v>
      </c>
      <c r="S6" s="29">
        <v>2010</v>
      </c>
    </row>
    <row r="7" spans="1:19" ht="15" customHeight="1">
      <c r="A7" s="147">
        <v>1</v>
      </c>
      <c r="B7" s="172" t="s">
        <v>119</v>
      </c>
      <c r="C7" s="147">
        <v>4</v>
      </c>
      <c r="D7" s="174">
        <v>8</v>
      </c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</row>
    <row r="8" spans="1:19" ht="15" customHeight="1">
      <c r="A8" s="147">
        <v>2</v>
      </c>
      <c r="B8" s="172" t="s">
        <v>121</v>
      </c>
      <c r="C8" s="147">
        <v>4</v>
      </c>
      <c r="D8" s="174">
        <v>8</v>
      </c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</row>
    <row r="9" spans="1:19" ht="15" customHeight="1">
      <c r="A9" s="147">
        <v>3</v>
      </c>
      <c r="B9" s="172" t="s">
        <v>123</v>
      </c>
      <c r="C9" s="147">
        <v>4</v>
      </c>
      <c r="D9" s="174">
        <v>8</v>
      </c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</row>
    <row r="10" spans="1:19" ht="15" customHeight="1">
      <c r="A10" s="147">
        <v>4</v>
      </c>
      <c r="B10" s="172" t="s">
        <v>124</v>
      </c>
      <c r="C10" s="147">
        <v>4</v>
      </c>
      <c r="D10" s="174">
        <v>8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</row>
    <row r="11" spans="1:19" ht="15" customHeight="1">
      <c r="A11" s="147">
        <v>5</v>
      </c>
      <c r="B11" s="172" t="s">
        <v>125</v>
      </c>
      <c r="C11" s="147">
        <v>4</v>
      </c>
      <c r="D11" s="174">
        <v>8</v>
      </c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</row>
    <row r="12" spans="1:19" ht="15" customHeight="1">
      <c r="A12" s="147">
        <v>6</v>
      </c>
      <c r="B12" s="172" t="s">
        <v>126</v>
      </c>
      <c r="C12" s="147">
        <v>4</v>
      </c>
      <c r="D12" s="174">
        <v>8</v>
      </c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</row>
    <row r="13" spans="1:19" ht="15" customHeight="1">
      <c r="A13" s="147">
        <v>7</v>
      </c>
      <c r="B13" s="172" t="s">
        <v>127</v>
      </c>
      <c r="C13" s="147">
        <v>4</v>
      </c>
      <c r="D13" s="174">
        <v>8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</row>
    <row r="14" spans="1:19" ht="15" customHeight="1">
      <c r="A14" s="147">
        <v>8</v>
      </c>
      <c r="B14" s="172" t="s">
        <v>129</v>
      </c>
      <c r="C14" s="147">
        <v>4</v>
      </c>
      <c r="D14" s="174">
        <v>8</v>
      </c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</row>
    <row r="15" spans="1:19" ht="15" customHeight="1">
      <c r="A15" s="147">
        <v>9</v>
      </c>
      <c r="B15" s="172" t="s">
        <v>131</v>
      </c>
      <c r="C15" s="147">
        <v>4</v>
      </c>
      <c r="D15" s="174">
        <v>8</v>
      </c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</row>
    <row r="16" spans="1:19" ht="15" customHeight="1">
      <c r="A16" s="147">
        <v>10</v>
      </c>
      <c r="B16" s="172" t="s">
        <v>134</v>
      </c>
      <c r="C16" s="147">
        <v>4</v>
      </c>
      <c r="D16" s="174">
        <v>8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</row>
    <row r="17" spans="1:19" ht="15.75" customHeight="1">
      <c r="A17" s="285" t="s">
        <v>31</v>
      </c>
      <c r="B17" s="286"/>
      <c r="C17" s="155">
        <f>SUM(C7:C16)</f>
        <v>40</v>
      </c>
      <c r="D17" s="155">
        <f>SUM(D7:D16)</f>
        <v>80</v>
      </c>
      <c r="E17" s="66" t="e">
        <f>SUM(#REF!)</f>
        <v>#REF!</v>
      </c>
      <c r="F17" s="66" t="e">
        <f>SUM(#REF!)</f>
        <v>#REF!</v>
      </c>
      <c r="G17" s="66" t="e">
        <f>SUM(#REF!)</f>
        <v>#REF!</v>
      </c>
      <c r="H17" s="66" t="e">
        <f>SUM(#REF!)</f>
        <v>#REF!</v>
      </c>
      <c r="I17" s="66" t="e">
        <f>SUM(#REF!)</f>
        <v>#REF!</v>
      </c>
      <c r="J17" s="66" t="e">
        <f>SUM(#REF!)</f>
        <v>#REF!</v>
      </c>
      <c r="K17" s="66" t="e">
        <f>SUM(#REF!)</f>
        <v>#REF!</v>
      </c>
      <c r="L17" s="66" t="e">
        <f>SUM(#REF!)</f>
        <v>#REF!</v>
      </c>
      <c r="M17" s="66" t="e">
        <f>SUM(#REF!)</f>
        <v>#REF!</v>
      </c>
      <c r="N17" s="66" t="e">
        <f>SUM(#REF!)</f>
        <v>#REF!</v>
      </c>
      <c r="O17" s="66" t="e">
        <f>SUM(#REF!)</f>
        <v>#REF!</v>
      </c>
      <c r="P17" s="66" t="e">
        <f>SUM(#REF!)</f>
        <v>#REF!</v>
      </c>
      <c r="Q17" s="66" t="e">
        <f>SUM(#REF!)</f>
        <v>#REF!</v>
      </c>
      <c r="R17" s="66" t="e">
        <f>SUM(#REF!)</f>
        <v>#REF!</v>
      </c>
      <c r="S17" s="66" t="e">
        <f>SUM(#REF!)</f>
        <v>#REF!</v>
      </c>
    </row>
    <row r="18" spans="1:19" ht="18" customHeight="1" hidden="1">
      <c r="A18" s="264" t="s">
        <v>43</v>
      </c>
      <c r="B18" s="265"/>
      <c r="C18" s="67" t="e">
        <f>SUM(E18:N18)</f>
        <v>#REF!</v>
      </c>
      <c r="D18" s="67"/>
      <c r="E18" s="67" t="e">
        <f>E17*1</f>
        <v>#REF!</v>
      </c>
      <c r="F18" s="67" t="e">
        <f aca="true" t="shared" si="0" ref="F18:N18">F17*1</f>
        <v>#REF!</v>
      </c>
      <c r="G18" s="67" t="e">
        <f t="shared" si="0"/>
        <v>#REF!</v>
      </c>
      <c r="H18" s="67" t="e">
        <f t="shared" si="0"/>
        <v>#REF!</v>
      </c>
      <c r="I18" s="67" t="e">
        <f t="shared" si="0"/>
        <v>#REF!</v>
      </c>
      <c r="J18" s="67" t="e">
        <f t="shared" si="0"/>
        <v>#REF!</v>
      </c>
      <c r="K18" s="67" t="e">
        <f t="shared" si="0"/>
        <v>#REF!</v>
      </c>
      <c r="L18" s="67" t="e">
        <f t="shared" si="0"/>
        <v>#REF!</v>
      </c>
      <c r="M18" s="67" t="e">
        <f t="shared" si="0"/>
        <v>#REF!</v>
      </c>
      <c r="N18" s="67" t="e">
        <f t="shared" si="0"/>
        <v>#REF!</v>
      </c>
      <c r="O18" s="67">
        <v>120</v>
      </c>
      <c r="P18" s="67">
        <v>120</v>
      </c>
      <c r="Q18" s="67">
        <v>120</v>
      </c>
      <c r="R18" s="67">
        <v>120</v>
      </c>
      <c r="S18" s="67">
        <v>120</v>
      </c>
    </row>
    <row r="19" spans="1:14" s="68" customFormat="1" ht="12.75" hidden="1">
      <c r="A19" s="284" t="s">
        <v>49</v>
      </c>
      <c r="B19" s="284"/>
      <c r="C19" s="41" t="e">
        <f>SUM(E19:N19)</f>
        <v>#REF!</v>
      </c>
      <c r="D19" s="41"/>
      <c r="E19" s="41" t="e">
        <f aca="true" t="shared" si="1" ref="E19:N19">E18</f>
        <v>#REF!</v>
      </c>
      <c r="F19" s="41" t="e">
        <f t="shared" si="1"/>
        <v>#REF!</v>
      </c>
      <c r="G19" s="41" t="e">
        <f t="shared" si="1"/>
        <v>#REF!</v>
      </c>
      <c r="H19" s="41" t="e">
        <f t="shared" si="1"/>
        <v>#REF!</v>
      </c>
      <c r="I19" s="41" t="e">
        <f t="shared" si="1"/>
        <v>#REF!</v>
      </c>
      <c r="J19" s="41" t="e">
        <f t="shared" si="1"/>
        <v>#REF!</v>
      </c>
      <c r="K19" s="41" t="e">
        <f t="shared" si="1"/>
        <v>#REF!</v>
      </c>
      <c r="L19" s="41" t="e">
        <f t="shared" si="1"/>
        <v>#REF!</v>
      </c>
      <c r="M19" s="41" t="e">
        <f t="shared" si="1"/>
        <v>#REF!</v>
      </c>
      <c r="N19" s="41" t="e">
        <f t="shared" si="1"/>
        <v>#REF!</v>
      </c>
    </row>
  </sheetData>
  <sheetProtection/>
  <mergeCells count="12">
    <mergeCell ref="A18:B18"/>
    <mergeCell ref="A19:B19"/>
    <mergeCell ref="A5:A6"/>
    <mergeCell ref="B5:B6"/>
    <mergeCell ref="A17:B17"/>
    <mergeCell ref="R1:S1"/>
    <mergeCell ref="A3:S3"/>
    <mergeCell ref="A4:S4"/>
    <mergeCell ref="C5:C6"/>
    <mergeCell ref="D5:D6"/>
    <mergeCell ref="E5:N5"/>
    <mergeCell ref="L1:N1"/>
  </mergeCells>
  <printOptions/>
  <pageMargins left="0.75" right="0.75" top="0.29" bottom="0.2" header="0.2" footer="0.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2"/>
  </sheetPr>
  <dimension ref="A6:L35"/>
  <sheetViews>
    <sheetView zoomScalePageLayoutView="0" workbookViewId="0" topLeftCell="A2">
      <selection activeCell="Q31" sqref="Q31"/>
    </sheetView>
  </sheetViews>
  <sheetFormatPr defaultColWidth="9.00390625" defaultRowHeight="12.75"/>
  <cols>
    <col min="1" max="1" width="8.00390625" style="101" customWidth="1"/>
    <col min="2" max="2" width="20.75390625" style="101" customWidth="1"/>
    <col min="3" max="3" width="18.125" style="102" customWidth="1"/>
    <col min="4" max="4" width="5.125" style="102" hidden="1" customWidth="1"/>
    <col min="5" max="5" width="18.375" style="102" customWidth="1"/>
    <col min="6" max="6" width="19.00390625" style="101" customWidth="1"/>
    <col min="7" max="11" width="0" style="101" hidden="1" customWidth="1"/>
    <col min="12" max="12" width="13.00390625" style="101" hidden="1" customWidth="1"/>
    <col min="13" max="13" width="11.875" style="101" customWidth="1"/>
    <col min="14" max="16384" width="9.125" style="101" customWidth="1"/>
  </cols>
  <sheetData>
    <row r="6" spans="1:12" ht="14.25" customHeight="1">
      <c r="A6" s="103"/>
      <c r="F6" s="288" t="s">
        <v>40</v>
      </c>
      <c r="G6" s="288"/>
      <c r="H6" s="288"/>
      <c r="I6" s="288"/>
      <c r="J6" s="288"/>
      <c r="K6" s="288"/>
      <c r="L6" s="288"/>
    </row>
    <row r="7" spans="1:12" ht="18" customHeight="1">
      <c r="A7" s="287" t="s">
        <v>50</v>
      </c>
      <c r="B7" s="287"/>
      <c r="C7" s="287"/>
      <c r="D7" s="287"/>
      <c r="E7" s="287"/>
      <c r="F7" s="287"/>
      <c r="G7" s="287"/>
      <c r="H7" s="287"/>
      <c r="I7" s="287"/>
      <c r="J7" s="287"/>
      <c r="K7" s="287"/>
      <c r="L7" s="287"/>
    </row>
    <row r="8" spans="1:12" ht="12" customHeight="1">
      <c r="A8" s="252" t="s">
        <v>97</v>
      </c>
      <c r="B8" s="252"/>
      <c r="C8" s="252"/>
      <c r="D8" s="252"/>
      <c r="E8" s="252"/>
      <c r="F8" s="252"/>
      <c r="G8" s="252"/>
      <c r="H8" s="252"/>
      <c r="I8" s="252"/>
      <c r="J8" s="252"/>
      <c r="K8" s="252"/>
      <c r="L8" s="252"/>
    </row>
    <row r="9" spans="1:12" ht="16.5" customHeight="1">
      <c r="A9" s="252"/>
      <c r="B9" s="252"/>
      <c r="C9" s="252"/>
      <c r="D9" s="252"/>
      <c r="E9" s="252"/>
      <c r="F9" s="252"/>
      <c r="G9" s="252"/>
      <c r="H9" s="252"/>
      <c r="I9" s="252"/>
      <c r="J9" s="252"/>
      <c r="K9" s="252"/>
      <c r="L9" s="252"/>
    </row>
    <row r="10" spans="1:12" ht="3" customHeight="1" hidden="1">
      <c r="A10" s="252"/>
      <c r="B10" s="252"/>
      <c r="C10" s="252"/>
      <c r="D10" s="252"/>
      <c r="E10" s="252"/>
      <c r="F10" s="252"/>
      <c r="G10" s="252"/>
      <c r="H10" s="252"/>
      <c r="I10" s="252"/>
      <c r="J10" s="252"/>
      <c r="K10" s="252"/>
      <c r="L10" s="252"/>
    </row>
    <row r="11" spans="1:12" ht="39" customHeight="1">
      <c r="A11" s="147" t="s">
        <v>82</v>
      </c>
      <c r="B11" s="178" t="s">
        <v>152</v>
      </c>
      <c r="C11" s="148" t="s">
        <v>136</v>
      </c>
      <c r="D11" s="148" t="s">
        <v>56</v>
      </c>
      <c r="E11" s="148" t="s">
        <v>111</v>
      </c>
      <c r="F11" s="147" t="s">
        <v>94</v>
      </c>
      <c r="G11" s="29">
        <v>2006</v>
      </c>
      <c r="H11" s="29">
        <v>2007</v>
      </c>
      <c r="I11" s="29">
        <v>2008</v>
      </c>
      <c r="J11" s="29">
        <v>2009</v>
      </c>
      <c r="K11" s="29">
        <v>2010</v>
      </c>
      <c r="L11" s="29" t="s">
        <v>57</v>
      </c>
    </row>
    <row r="12" spans="1:12" ht="12.75" customHeight="1">
      <c r="A12" s="147">
        <v>1</v>
      </c>
      <c r="B12" s="170" t="s">
        <v>116</v>
      </c>
      <c r="C12" s="149">
        <v>1</v>
      </c>
      <c r="D12" s="158">
        <v>171459.2</v>
      </c>
      <c r="E12" s="159">
        <v>9.4</v>
      </c>
      <c r="F12" s="160">
        <v>84</v>
      </c>
      <c r="G12" s="29">
        <v>9</v>
      </c>
      <c r="H12" s="29">
        <v>9</v>
      </c>
      <c r="I12" s="29">
        <v>9</v>
      </c>
      <c r="J12" s="29">
        <v>9</v>
      </c>
      <c r="K12" s="97">
        <v>9</v>
      </c>
      <c r="L12" s="104">
        <v>2000</v>
      </c>
    </row>
    <row r="13" spans="1:12" ht="11.25" customHeight="1">
      <c r="A13" s="147">
        <v>2</v>
      </c>
      <c r="B13" s="172" t="s">
        <v>117</v>
      </c>
      <c r="C13" s="148">
        <v>1</v>
      </c>
      <c r="D13" s="148">
        <v>194155.5</v>
      </c>
      <c r="E13" s="159">
        <v>10.9</v>
      </c>
      <c r="F13" s="160">
        <v>97</v>
      </c>
      <c r="G13" s="29">
        <v>8</v>
      </c>
      <c r="H13" s="29">
        <v>8</v>
      </c>
      <c r="I13" s="29">
        <v>8</v>
      </c>
      <c r="J13" s="29">
        <v>8</v>
      </c>
      <c r="K13" s="97">
        <v>8</v>
      </c>
      <c r="L13" s="104">
        <v>2560</v>
      </c>
    </row>
    <row r="14" spans="1:12" ht="12" customHeight="1">
      <c r="A14" s="147">
        <v>3</v>
      </c>
      <c r="B14" s="172" t="s">
        <v>118</v>
      </c>
      <c r="C14" s="148">
        <v>1</v>
      </c>
      <c r="D14" s="148">
        <v>69151.1</v>
      </c>
      <c r="E14" s="159">
        <v>6.1</v>
      </c>
      <c r="F14" s="160">
        <v>55</v>
      </c>
      <c r="G14" s="29">
        <v>7</v>
      </c>
      <c r="H14" s="29">
        <v>7</v>
      </c>
      <c r="I14" s="29">
        <v>7</v>
      </c>
      <c r="J14" s="29">
        <v>7</v>
      </c>
      <c r="K14" s="97">
        <v>7</v>
      </c>
      <c r="L14" s="104">
        <v>1920</v>
      </c>
    </row>
    <row r="15" spans="1:12" ht="12" customHeight="1">
      <c r="A15" s="147">
        <v>4</v>
      </c>
      <c r="B15" s="172" t="s">
        <v>119</v>
      </c>
      <c r="C15" s="148">
        <v>1</v>
      </c>
      <c r="D15" s="148">
        <v>37744.1</v>
      </c>
      <c r="E15" s="159">
        <v>9.4</v>
      </c>
      <c r="F15" s="160">
        <v>84</v>
      </c>
      <c r="G15" s="29">
        <v>4</v>
      </c>
      <c r="H15" s="29">
        <v>4</v>
      </c>
      <c r="I15" s="29">
        <v>4</v>
      </c>
      <c r="J15" s="29">
        <v>4</v>
      </c>
      <c r="K15" s="97">
        <v>4</v>
      </c>
      <c r="L15" s="104">
        <v>880</v>
      </c>
    </row>
    <row r="16" spans="1:12" ht="12" customHeight="1">
      <c r="A16" s="147">
        <v>5</v>
      </c>
      <c r="B16" s="172" t="s">
        <v>120</v>
      </c>
      <c r="C16" s="148">
        <v>1</v>
      </c>
      <c r="D16" s="148">
        <v>120139.8</v>
      </c>
      <c r="E16" s="159">
        <v>14.3</v>
      </c>
      <c r="F16" s="160">
        <v>128</v>
      </c>
      <c r="G16" s="29">
        <v>5</v>
      </c>
      <c r="H16" s="29">
        <v>5</v>
      </c>
      <c r="I16" s="29">
        <v>5</v>
      </c>
      <c r="J16" s="29">
        <v>5</v>
      </c>
      <c r="K16" s="97">
        <v>5</v>
      </c>
      <c r="L16" s="104">
        <v>1920</v>
      </c>
    </row>
    <row r="17" spans="1:12" ht="11.25" customHeight="1">
      <c r="A17" s="147">
        <v>6</v>
      </c>
      <c r="B17" s="172" t="s">
        <v>121</v>
      </c>
      <c r="C17" s="148">
        <v>1</v>
      </c>
      <c r="D17" s="153">
        <v>181853</v>
      </c>
      <c r="E17" s="159">
        <v>7.1</v>
      </c>
      <c r="F17" s="160">
        <v>63</v>
      </c>
      <c r="G17" s="29">
        <v>7</v>
      </c>
      <c r="H17" s="29">
        <v>7</v>
      </c>
      <c r="I17" s="29">
        <v>7</v>
      </c>
      <c r="J17" s="29">
        <v>7</v>
      </c>
      <c r="K17" s="97">
        <v>7</v>
      </c>
      <c r="L17" s="104">
        <v>1920</v>
      </c>
    </row>
    <row r="18" spans="1:12" ht="12" customHeight="1">
      <c r="A18" s="147">
        <v>7</v>
      </c>
      <c r="B18" s="172" t="s">
        <v>122</v>
      </c>
      <c r="C18" s="148">
        <v>1</v>
      </c>
      <c r="D18" s="148">
        <v>144202.9</v>
      </c>
      <c r="E18" s="159">
        <v>5.2</v>
      </c>
      <c r="F18" s="160">
        <v>46</v>
      </c>
      <c r="G18" s="29">
        <v>6</v>
      </c>
      <c r="H18" s="29">
        <v>6</v>
      </c>
      <c r="I18" s="29">
        <v>6</v>
      </c>
      <c r="J18" s="29">
        <v>6</v>
      </c>
      <c r="K18" s="97">
        <v>6</v>
      </c>
      <c r="L18" s="104">
        <v>1360</v>
      </c>
    </row>
    <row r="19" spans="1:12" ht="12" customHeight="1">
      <c r="A19" s="147">
        <v>8</v>
      </c>
      <c r="B19" s="172" t="s">
        <v>123</v>
      </c>
      <c r="C19" s="148">
        <v>1</v>
      </c>
      <c r="D19" s="153">
        <v>65920</v>
      </c>
      <c r="E19" s="159">
        <v>6.1</v>
      </c>
      <c r="F19" s="160">
        <v>54</v>
      </c>
      <c r="G19" s="29">
        <v>8</v>
      </c>
      <c r="H19" s="29">
        <v>8</v>
      </c>
      <c r="I19" s="29">
        <v>8</v>
      </c>
      <c r="J19" s="29">
        <v>8</v>
      </c>
      <c r="K19" s="97">
        <v>8</v>
      </c>
      <c r="L19" s="104">
        <v>1760</v>
      </c>
    </row>
    <row r="20" spans="1:12" ht="12.75" customHeight="1">
      <c r="A20" s="147">
        <v>9</v>
      </c>
      <c r="B20" s="172" t="s">
        <v>124</v>
      </c>
      <c r="C20" s="148">
        <v>1</v>
      </c>
      <c r="D20" s="148">
        <v>72023.9</v>
      </c>
      <c r="E20" s="159">
        <v>10.6</v>
      </c>
      <c r="F20" s="160">
        <v>95</v>
      </c>
      <c r="G20" s="29">
        <v>5</v>
      </c>
      <c r="H20" s="29">
        <v>5</v>
      </c>
      <c r="I20" s="29">
        <v>5</v>
      </c>
      <c r="J20" s="29">
        <v>5</v>
      </c>
      <c r="K20" s="97">
        <v>5</v>
      </c>
      <c r="L20" s="104">
        <v>2080</v>
      </c>
    </row>
    <row r="21" spans="1:12" ht="12" customHeight="1">
      <c r="A21" s="147">
        <v>10</v>
      </c>
      <c r="B21" s="172" t="s">
        <v>125</v>
      </c>
      <c r="C21" s="148">
        <v>1</v>
      </c>
      <c r="D21" s="153">
        <v>149651</v>
      </c>
      <c r="E21" s="159">
        <v>11.3</v>
      </c>
      <c r="F21" s="160">
        <v>101</v>
      </c>
      <c r="G21" s="29">
        <v>10</v>
      </c>
      <c r="H21" s="29">
        <v>10</v>
      </c>
      <c r="I21" s="29">
        <v>10</v>
      </c>
      <c r="J21" s="29">
        <v>10</v>
      </c>
      <c r="K21" s="97">
        <v>10</v>
      </c>
      <c r="L21" s="104">
        <v>1600</v>
      </c>
    </row>
    <row r="22" spans="1:12" ht="12" customHeight="1">
      <c r="A22" s="147">
        <v>11</v>
      </c>
      <c r="B22" s="172" t="s">
        <v>126</v>
      </c>
      <c r="C22" s="148">
        <v>1</v>
      </c>
      <c r="D22" s="148">
        <v>94475.8</v>
      </c>
      <c r="E22" s="159">
        <v>7.8</v>
      </c>
      <c r="F22" s="160">
        <v>70</v>
      </c>
      <c r="G22" s="29">
        <v>6</v>
      </c>
      <c r="H22" s="29">
        <v>6</v>
      </c>
      <c r="I22" s="29">
        <v>6</v>
      </c>
      <c r="J22" s="29">
        <v>6</v>
      </c>
      <c r="K22" s="97">
        <v>6</v>
      </c>
      <c r="L22" s="104">
        <v>2400</v>
      </c>
    </row>
    <row r="23" spans="1:12" ht="12" customHeight="1">
      <c r="A23" s="147">
        <v>12</v>
      </c>
      <c r="B23" s="172" t="s">
        <v>127</v>
      </c>
      <c r="C23" s="148">
        <v>1</v>
      </c>
      <c r="D23" s="148">
        <v>69338.3</v>
      </c>
      <c r="E23" s="159">
        <v>6.1</v>
      </c>
      <c r="F23" s="160">
        <v>55</v>
      </c>
      <c r="G23" s="29">
        <v>8</v>
      </c>
      <c r="H23" s="29">
        <v>8</v>
      </c>
      <c r="I23" s="29">
        <v>8</v>
      </c>
      <c r="J23" s="29">
        <v>8</v>
      </c>
      <c r="K23" s="97">
        <v>8</v>
      </c>
      <c r="L23" s="104">
        <v>1680</v>
      </c>
    </row>
    <row r="24" spans="1:12" ht="10.5" customHeight="1">
      <c r="A24" s="147">
        <v>13</v>
      </c>
      <c r="B24" s="172" t="s">
        <v>128</v>
      </c>
      <c r="C24" s="148">
        <v>1</v>
      </c>
      <c r="D24" s="153">
        <v>74489</v>
      </c>
      <c r="E24" s="159">
        <v>12.2</v>
      </c>
      <c r="F24" s="160">
        <v>109</v>
      </c>
      <c r="G24" s="29">
        <v>3</v>
      </c>
      <c r="H24" s="29">
        <v>3</v>
      </c>
      <c r="I24" s="29">
        <v>3</v>
      </c>
      <c r="J24" s="29">
        <v>3</v>
      </c>
      <c r="K24" s="97">
        <v>3</v>
      </c>
      <c r="L24" s="104">
        <v>1680</v>
      </c>
    </row>
    <row r="25" spans="1:12" ht="12.75" customHeight="1">
      <c r="A25" s="147">
        <v>14</v>
      </c>
      <c r="B25" s="172" t="s">
        <v>129</v>
      </c>
      <c r="C25" s="148">
        <v>1</v>
      </c>
      <c r="D25" s="153">
        <v>117553</v>
      </c>
      <c r="E25" s="159">
        <v>7.1</v>
      </c>
      <c r="F25" s="160">
        <v>63</v>
      </c>
      <c r="G25" s="29">
        <v>8</v>
      </c>
      <c r="H25" s="29">
        <v>8</v>
      </c>
      <c r="I25" s="29">
        <v>8</v>
      </c>
      <c r="J25" s="29">
        <v>8</v>
      </c>
      <c r="K25" s="97">
        <v>8</v>
      </c>
      <c r="L25" s="104">
        <v>2000</v>
      </c>
    </row>
    <row r="26" spans="1:12" ht="12.75" customHeight="1">
      <c r="A26" s="147">
        <v>15</v>
      </c>
      <c r="B26" s="172" t="s">
        <v>130</v>
      </c>
      <c r="C26" s="148">
        <v>1</v>
      </c>
      <c r="D26" s="148">
        <v>235038.5</v>
      </c>
      <c r="E26" s="159">
        <v>11.2</v>
      </c>
      <c r="F26" s="160">
        <v>100</v>
      </c>
      <c r="G26" s="29">
        <v>2</v>
      </c>
      <c r="H26" s="29">
        <v>2</v>
      </c>
      <c r="I26" s="29">
        <v>2</v>
      </c>
      <c r="J26" s="29">
        <v>2</v>
      </c>
      <c r="K26" s="97">
        <v>2</v>
      </c>
      <c r="L26" s="104">
        <v>1280</v>
      </c>
    </row>
    <row r="27" spans="1:12" ht="12" customHeight="1">
      <c r="A27" s="147">
        <v>16</v>
      </c>
      <c r="B27" s="172" t="s">
        <v>156</v>
      </c>
      <c r="C27" s="148">
        <v>1</v>
      </c>
      <c r="D27" s="148"/>
      <c r="E27" s="159">
        <v>12.4</v>
      </c>
      <c r="F27" s="160">
        <v>110</v>
      </c>
      <c r="G27" s="29"/>
      <c r="H27" s="29"/>
      <c r="I27" s="29"/>
      <c r="J27" s="29"/>
      <c r="K27" s="97"/>
      <c r="L27" s="104"/>
    </row>
    <row r="28" spans="1:12" ht="11.25" customHeight="1">
      <c r="A28" s="147">
        <v>17</v>
      </c>
      <c r="B28" s="172" t="s">
        <v>155</v>
      </c>
      <c r="C28" s="148">
        <v>1</v>
      </c>
      <c r="D28" s="148"/>
      <c r="E28" s="159">
        <v>11</v>
      </c>
      <c r="F28" s="160">
        <v>98</v>
      </c>
      <c r="G28" s="29"/>
      <c r="H28" s="29"/>
      <c r="I28" s="29"/>
      <c r="J28" s="29"/>
      <c r="K28" s="97"/>
      <c r="L28" s="104"/>
    </row>
    <row r="29" spans="1:12" ht="11.25" customHeight="1">
      <c r="A29" s="147">
        <v>18</v>
      </c>
      <c r="B29" s="172" t="s">
        <v>131</v>
      </c>
      <c r="C29" s="148">
        <v>1</v>
      </c>
      <c r="D29" s="148"/>
      <c r="E29" s="159">
        <v>7.7</v>
      </c>
      <c r="F29" s="160">
        <v>69</v>
      </c>
      <c r="G29" s="29"/>
      <c r="H29" s="29"/>
      <c r="I29" s="29"/>
      <c r="J29" s="29"/>
      <c r="K29" s="97"/>
      <c r="L29" s="104"/>
    </row>
    <row r="30" spans="1:12" ht="12" customHeight="1">
      <c r="A30" s="147">
        <v>19</v>
      </c>
      <c r="B30" s="172" t="s">
        <v>132</v>
      </c>
      <c r="C30" s="148">
        <v>1</v>
      </c>
      <c r="D30" s="148"/>
      <c r="E30" s="159">
        <v>9.5</v>
      </c>
      <c r="F30" s="160">
        <v>85</v>
      </c>
      <c r="G30" s="29"/>
      <c r="H30" s="29"/>
      <c r="I30" s="29"/>
      <c r="J30" s="29"/>
      <c r="K30" s="97"/>
      <c r="L30" s="104"/>
    </row>
    <row r="31" spans="1:12" ht="10.5" customHeight="1">
      <c r="A31" s="147">
        <v>20</v>
      </c>
      <c r="B31" s="172" t="s">
        <v>133</v>
      </c>
      <c r="C31" s="148">
        <v>1</v>
      </c>
      <c r="D31" s="148"/>
      <c r="E31" s="159">
        <v>8.7</v>
      </c>
      <c r="F31" s="160">
        <v>77</v>
      </c>
      <c r="G31" s="29"/>
      <c r="H31" s="29"/>
      <c r="I31" s="29"/>
      <c r="J31" s="29"/>
      <c r="K31" s="97"/>
      <c r="L31" s="104"/>
    </row>
    <row r="32" spans="1:12" ht="11.25" customHeight="1">
      <c r="A32" s="147">
        <v>21</v>
      </c>
      <c r="B32" s="172" t="s">
        <v>134</v>
      </c>
      <c r="C32" s="148">
        <v>1</v>
      </c>
      <c r="D32" s="148"/>
      <c r="E32" s="159">
        <v>7.7</v>
      </c>
      <c r="F32" s="160">
        <v>69</v>
      </c>
      <c r="G32" s="29"/>
      <c r="H32" s="29"/>
      <c r="I32" s="29"/>
      <c r="J32" s="29"/>
      <c r="K32" s="97"/>
      <c r="L32" s="104"/>
    </row>
    <row r="33" spans="1:12" ht="12" customHeight="1">
      <c r="A33" s="147">
        <v>22</v>
      </c>
      <c r="B33" s="173" t="s">
        <v>154</v>
      </c>
      <c r="C33" s="148">
        <v>1</v>
      </c>
      <c r="D33" s="148"/>
      <c r="E33" s="159">
        <v>5.4</v>
      </c>
      <c r="F33" s="160">
        <v>48</v>
      </c>
      <c r="G33" s="29"/>
      <c r="H33" s="29"/>
      <c r="I33" s="29"/>
      <c r="J33" s="29"/>
      <c r="K33" s="97"/>
      <c r="L33" s="104"/>
    </row>
    <row r="34" spans="1:12" ht="14.25" customHeight="1">
      <c r="A34" s="157"/>
      <c r="B34" s="157" t="s">
        <v>31</v>
      </c>
      <c r="C34" s="154">
        <f aca="true" t="shared" si="0" ref="C34:L34">SUM(C12:C33)</f>
        <v>22</v>
      </c>
      <c r="D34" s="161">
        <f t="shared" si="0"/>
        <v>1797195.1</v>
      </c>
      <c r="E34" s="155">
        <f t="shared" si="0"/>
        <v>197.19999999999996</v>
      </c>
      <c r="F34" s="162">
        <f t="shared" si="0"/>
        <v>1760</v>
      </c>
      <c r="G34" s="66">
        <f t="shared" si="0"/>
        <v>96</v>
      </c>
      <c r="H34" s="66">
        <f t="shared" si="0"/>
        <v>96</v>
      </c>
      <c r="I34" s="66">
        <f t="shared" si="0"/>
        <v>96</v>
      </c>
      <c r="J34" s="66">
        <f t="shared" si="0"/>
        <v>96</v>
      </c>
      <c r="K34" s="106">
        <f t="shared" si="0"/>
        <v>96</v>
      </c>
      <c r="L34" s="105">
        <f t="shared" si="0"/>
        <v>27040</v>
      </c>
    </row>
    <row r="35" ht="13.5">
      <c r="C35" s="107"/>
    </row>
  </sheetData>
  <sheetProtection/>
  <mergeCells count="3">
    <mergeCell ref="A7:L7"/>
    <mergeCell ref="A8:L10"/>
    <mergeCell ref="F6:L6"/>
  </mergeCells>
  <printOptions/>
  <pageMargins left="1.25" right="0.27" top="5.25" bottom="0.33" header="0.2" footer="0.2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2"/>
  </sheetPr>
  <dimension ref="A1:J31"/>
  <sheetViews>
    <sheetView zoomScalePageLayoutView="0" workbookViewId="0" topLeftCell="A2">
      <selection activeCell="M31" sqref="M31"/>
    </sheetView>
  </sheetViews>
  <sheetFormatPr defaultColWidth="9.00390625" defaultRowHeight="12.75"/>
  <cols>
    <col min="1" max="1" width="8.625" style="101" customWidth="1"/>
    <col min="2" max="2" width="27.00390625" style="101" customWidth="1"/>
    <col min="3" max="3" width="24.875" style="102" customWidth="1"/>
    <col min="4" max="4" width="24.125" style="101" customWidth="1"/>
    <col min="5" max="9" width="0" style="101" hidden="1" customWidth="1"/>
    <col min="10" max="10" width="16.625" style="101" hidden="1" customWidth="1"/>
    <col min="11" max="16384" width="9.125" style="101" customWidth="1"/>
  </cols>
  <sheetData>
    <row r="1" spans="8:9" ht="24.75" customHeight="1" hidden="1">
      <c r="H1" s="289"/>
      <c r="I1" s="289"/>
    </row>
    <row r="2" spans="1:10" ht="12.75">
      <c r="A2" s="103"/>
      <c r="D2" s="288" t="s">
        <v>45</v>
      </c>
      <c r="E2" s="288"/>
      <c r="F2" s="288"/>
      <c r="G2" s="288"/>
      <c r="H2" s="288"/>
      <c r="I2" s="288"/>
      <c r="J2" s="288"/>
    </row>
    <row r="3" spans="1:10" ht="10.5" customHeight="1">
      <c r="A3" s="287" t="s">
        <v>50</v>
      </c>
      <c r="B3" s="287"/>
      <c r="C3" s="287"/>
      <c r="D3" s="287"/>
      <c r="E3" s="287"/>
      <c r="F3" s="287"/>
      <c r="G3" s="287"/>
      <c r="H3" s="287"/>
      <c r="I3" s="287"/>
      <c r="J3" s="287"/>
    </row>
    <row r="4" spans="1:10" ht="15.75" customHeight="1">
      <c r="A4" s="252" t="s">
        <v>99</v>
      </c>
      <c r="B4" s="252"/>
      <c r="C4" s="252"/>
      <c r="D4" s="252"/>
      <c r="E4" s="252"/>
      <c r="F4" s="252"/>
      <c r="G4" s="252"/>
      <c r="H4" s="252"/>
      <c r="I4" s="252"/>
      <c r="J4" s="252"/>
    </row>
    <row r="5" spans="1:10" ht="12.75" customHeight="1">
      <c r="A5" s="252"/>
      <c r="B5" s="252"/>
      <c r="C5" s="252"/>
      <c r="D5" s="252"/>
      <c r="E5" s="252"/>
      <c r="F5" s="252"/>
      <c r="G5" s="252"/>
      <c r="H5" s="252"/>
      <c r="I5" s="252"/>
      <c r="J5" s="252"/>
    </row>
    <row r="6" spans="1:10" ht="27" customHeight="1">
      <c r="A6" s="147" t="s">
        <v>82</v>
      </c>
      <c r="B6" s="178" t="s">
        <v>152</v>
      </c>
      <c r="C6" s="148" t="s">
        <v>112</v>
      </c>
      <c r="D6" s="147" t="s">
        <v>98</v>
      </c>
      <c r="E6" s="29">
        <v>2006</v>
      </c>
      <c r="F6" s="29">
        <v>2007</v>
      </c>
      <c r="G6" s="29">
        <v>2008</v>
      </c>
      <c r="H6" s="29">
        <v>2009</v>
      </c>
      <c r="I6" s="29">
        <v>2010</v>
      </c>
      <c r="J6" s="29" t="s">
        <v>58</v>
      </c>
    </row>
    <row r="7" spans="1:10" ht="13.5" customHeight="1">
      <c r="A7" s="147">
        <v>1</v>
      </c>
      <c r="B7" s="170" t="s">
        <v>116</v>
      </c>
      <c r="C7" s="149">
        <v>3</v>
      </c>
      <c r="D7" s="160">
        <f>60*C7</f>
        <v>180</v>
      </c>
      <c r="E7" s="104" t="e">
        <f>60*#REF!</f>
        <v>#REF!</v>
      </c>
      <c r="F7" s="104">
        <f>60*D7</f>
        <v>10800</v>
      </c>
      <c r="G7" s="104" t="e">
        <f>60*E7</f>
        <v>#REF!</v>
      </c>
      <c r="H7" s="104">
        <f>60*F7</f>
        <v>648000</v>
      </c>
      <c r="I7" s="104" t="e">
        <f>60*G7</f>
        <v>#REF!</v>
      </c>
      <c r="J7" s="104">
        <v>1200</v>
      </c>
    </row>
    <row r="8" spans="1:10" ht="12.75" customHeight="1">
      <c r="A8" s="147">
        <v>2</v>
      </c>
      <c r="B8" s="172" t="s">
        <v>117</v>
      </c>
      <c r="C8" s="148">
        <v>1</v>
      </c>
      <c r="D8" s="160">
        <f aca="true" t="shared" si="0" ref="D8:D29">60*C8</f>
        <v>60</v>
      </c>
      <c r="E8" s="29">
        <v>8</v>
      </c>
      <c r="F8" s="29">
        <v>8</v>
      </c>
      <c r="G8" s="29">
        <v>8</v>
      </c>
      <c r="H8" s="29">
        <v>8</v>
      </c>
      <c r="I8" s="97">
        <v>8</v>
      </c>
      <c r="J8" s="104">
        <v>1020</v>
      </c>
    </row>
    <row r="9" spans="1:10" ht="12.75" customHeight="1">
      <c r="A9" s="147">
        <v>3</v>
      </c>
      <c r="B9" s="172" t="s">
        <v>118</v>
      </c>
      <c r="C9" s="148">
        <v>1</v>
      </c>
      <c r="D9" s="160">
        <f t="shared" si="0"/>
        <v>60</v>
      </c>
      <c r="E9" s="29">
        <v>7</v>
      </c>
      <c r="F9" s="29">
        <v>7</v>
      </c>
      <c r="G9" s="29">
        <v>7</v>
      </c>
      <c r="H9" s="29">
        <v>7</v>
      </c>
      <c r="I9" s="97">
        <v>7</v>
      </c>
      <c r="J9" s="104">
        <v>2820</v>
      </c>
    </row>
    <row r="10" spans="1:10" ht="12" customHeight="1">
      <c r="A10" s="147">
        <v>4</v>
      </c>
      <c r="B10" s="172" t="s">
        <v>119</v>
      </c>
      <c r="C10" s="148">
        <v>1</v>
      </c>
      <c r="D10" s="160">
        <f t="shared" si="0"/>
        <v>60</v>
      </c>
      <c r="E10" s="29">
        <v>4</v>
      </c>
      <c r="F10" s="29">
        <v>4</v>
      </c>
      <c r="G10" s="29">
        <v>4</v>
      </c>
      <c r="H10" s="29">
        <v>4</v>
      </c>
      <c r="I10" s="97">
        <v>4</v>
      </c>
      <c r="J10" s="34">
        <v>1980</v>
      </c>
    </row>
    <row r="11" spans="1:10" ht="12.75" customHeight="1">
      <c r="A11" s="147">
        <v>5</v>
      </c>
      <c r="B11" s="172" t="s">
        <v>120</v>
      </c>
      <c r="C11" s="148">
        <v>1</v>
      </c>
      <c r="D11" s="160">
        <f t="shared" si="0"/>
        <v>60</v>
      </c>
      <c r="E11" s="29">
        <v>5</v>
      </c>
      <c r="F11" s="29">
        <v>5</v>
      </c>
      <c r="G11" s="29">
        <v>5</v>
      </c>
      <c r="H11" s="29">
        <v>5</v>
      </c>
      <c r="I11" s="97">
        <v>5</v>
      </c>
      <c r="J11" s="34">
        <v>4020</v>
      </c>
    </row>
    <row r="12" spans="1:10" ht="12.75" customHeight="1">
      <c r="A12" s="147">
        <v>6</v>
      </c>
      <c r="B12" s="172" t="s">
        <v>121</v>
      </c>
      <c r="C12" s="148">
        <v>2</v>
      </c>
      <c r="D12" s="160">
        <f t="shared" si="0"/>
        <v>120</v>
      </c>
      <c r="E12" s="29">
        <v>7</v>
      </c>
      <c r="F12" s="29">
        <v>7</v>
      </c>
      <c r="G12" s="29">
        <v>7</v>
      </c>
      <c r="H12" s="29">
        <v>7</v>
      </c>
      <c r="I12" s="97">
        <v>7</v>
      </c>
      <c r="J12" s="34">
        <v>1620</v>
      </c>
    </row>
    <row r="13" spans="1:10" ht="12.75" customHeight="1">
      <c r="A13" s="147">
        <v>7</v>
      </c>
      <c r="B13" s="172" t="s">
        <v>122</v>
      </c>
      <c r="C13" s="148">
        <v>2</v>
      </c>
      <c r="D13" s="160">
        <f t="shared" si="0"/>
        <v>120</v>
      </c>
      <c r="E13" s="29">
        <v>6</v>
      </c>
      <c r="F13" s="29">
        <v>6</v>
      </c>
      <c r="G13" s="29">
        <v>6</v>
      </c>
      <c r="H13" s="29">
        <v>6</v>
      </c>
      <c r="I13" s="97">
        <v>6</v>
      </c>
      <c r="J13" s="34">
        <v>360</v>
      </c>
    </row>
    <row r="14" spans="1:10" ht="12" customHeight="1">
      <c r="A14" s="147">
        <v>8</v>
      </c>
      <c r="B14" s="172" t="s">
        <v>123</v>
      </c>
      <c r="C14" s="148">
        <v>2</v>
      </c>
      <c r="D14" s="160">
        <f t="shared" si="0"/>
        <v>120</v>
      </c>
      <c r="E14" s="29">
        <v>8</v>
      </c>
      <c r="F14" s="29">
        <v>8</v>
      </c>
      <c r="G14" s="29">
        <v>8</v>
      </c>
      <c r="H14" s="29">
        <v>8</v>
      </c>
      <c r="I14" s="97">
        <v>8</v>
      </c>
      <c r="J14" s="34">
        <v>2280</v>
      </c>
    </row>
    <row r="15" spans="1:10" ht="13.5" customHeight="1">
      <c r="A15" s="147">
        <v>9</v>
      </c>
      <c r="B15" s="172" t="s">
        <v>124</v>
      </c>
      <c r="C15" s="148">
        <v>3</v>
      </c>
      <c r="D15" s="160">
        <f t="shared" si="0"/>
        <v>180</v>
      </c>
      <c r="E15" s="29">
        <v>5</v>
      </c>
      <c r="F15" s="29">
        <v>5</v>
      </c>
      <c r="G15" s="29">
        <v>5</v>
      </c>
      <c r="H15" s="29">
        <v>5</v>
      </c>
      <c r="I15" s="97">
        <v>5</v>
      </c>
      <c r="J15" s="34">
        <v>1500</v>
      </c>
    </row>
    <row r="16" spans="1:10" ht="12.75" customHeight="1">
      <c r="A16" s="147">
        <v>10</v>
      </c>
      <c r="B16" s="172" t="s">
        <v>125</v>
      </c>
      <c r="C16" s="148">
        <v>2</v>
      </c>
      <c r="D16" s="160">
        <f t="shared" si="0"/>
        <v>120</v>
      </c>
      <c r="E16" s="29">
        <v>10</v>
      </c>
      <c r="F16" s="29">
        <v>10</v>
      </c>
      <c r="G16" s="29">
        <v>10</v>
      </c>
      <c r="H16" s="29">
        <v>10</v>
      </c>
      <c r="I16" s="97">
        <v>10</v>
      </c>
      <c r="J16" s="34">
        <v>1980</v>
      </c>
    </row>
    <row r="17" spans="1:10" ht="12" customHeight="1">
      <c r="A17" s="147">
        <v>11</v>
      </c>
      <c r="B17" s="172" t="s">
        <v>126</v>
      </c>
      <c r="C17" s="148">
        <v>1</v>
      </c>
      <c r="D17" s="160">
        <f t="shared" si="0"/>
        <v>60</v>
      </c>
      <c r="E17" s="29">
        <v>6</v>
      </c>
      <c r="F17" s="29">
        <v>6</v>
      </c>
      <c r="G17" s="29">
        <v>6</v>
      </c>
      <c r="H17" s="29">
        <v>6</v>
      </c>
      <c r="I17" s="97">
        <v>6</v>
      </c>
      <c r="J17" s="34">
        <v>4860</v>
      </c>
    </row>
    <row r="18" spans="1:10" ht="12.75" customHeight="1">
      <c r="A18" s="147">
        <v>12</v>
      </c>
      <c r="B18" s="172" t="s">
        <v>127</v>
      </c>
      <c r="C18" s="148">
        <v>1</v>
      </c>
      <c r="D18" s="160">
        <f t="shared" si="0"/>
        <v>60</v>
      </c>
      <c r="E18" s="29">
        <v>8</v>
      </c>
      <c r="F18" s="29">
        <v>8</v>
      </c>
      <c r="G18" s="29">
        <v>8</v>
      </c>
      <c r="H18" s="29">
        <v>8</v>
      </c>
      <c r="I18" s="97">
        <v>8</v>
      </c>
      <c r="J18" s="34">
        <v>2280</v>
      </c>
    </row>
    <row r="19" spans="1:10" ht="13.5" customHeight="1">
      <c r="A19" s="147">
        <v>13</v>
      </c>
      <c r="B19" s="172" t="s">
        <v>128</v>
      </c>
      <c r="C19" s="148">
        <v>2</v>
      </c>
      <c r="D19" s="160">
        <f t="shared" si="0"/>
        <v>120</v>
      </c>
      <c r="E19" s="29">
        <v>3</v>
      </c>
      <c r="F19" s="29">
        <v>3</v>
      </c>
      <c r="G19" s="29">
        <v>3</v>
      </c>
      <c r="H19" s="29">
        <v>3</v>
      </c>
      <c r="I19" s="97">
        <v>3</v>
      </c>
      <c r="J19" s="34">
        <v>3720</v>
      </c>
    </row>
    <row r="20" spans="1:10" ht="12.75" customHeight="1">
      <c r="A20" s="147">
        <v>14</v>
      </c>
      <c r="B20" s="172" t="s">
        <v>129</v>
      </c>
      <c r="C20" s="148">
        <v>1</v>
      </c>
      <c r="D20" s="160">
        <f t="shared" si="0"/>
        <v>60</v>
      </c>
      <c r="E20" s="29">
        <v>8</v>
      </c>
      <c r="F20" s="29">
        <v>8</v>
      </c>
      <c r="G20" s="29">
        <v>8</v>
      </c>
      <c r="H20" s="29">
        <v>8</v>
      </c>
      <c r="I20" s="97">
        <v>8</v>
      </c>
      <c r="J20" s="34">
        <v>2580</v>
      </c>
    </row>
    <row r="21" spans="1:10" ht="12.75" customHeight="1">
      <c r="A21" s="147">
        <v>15</v>
      </c>
      <c r="B21" s="172" t="s">
        <v>130</v>
      </c>
      <c r="C21" s="148">
        <v>1</v>
      </c>
      <c r="D21" s="160">
        <f t="shared" si="0"/>
        <v>60</v>
      </c>
      <c r="E21" s="29">
        <v>2</v>
      </c>
      <c r="F21" s="29">
        <v>2</v>
      </c>
      <c r="G21" s="29">
        <v>2</v>
      </c>
      <c r="H21" s="29">
        <v>2</v>
      </c>
      <c r="I21" s="97">
        <v>2</v>
      </c>
      <c r="J21" s="34">
        <v>900</v>
      </c>
    </row>
    <row r="22" spans="1:10" ht="12.75" customHeight="1">
      <c r="A22" s="147">
        <v>16</v>
      </c>
      <c r="B22" s="172" t="s">
        <v>156</v>
      </c>
      <c r="C22" s="148">
        <v>0</v>
      </c>
      <c r="D22" s="160">
        <f t="shared" si="0"/>
        <v>0</v>
      </c>
      <c r="E22" s="29">
        <v>9</v>
      </c>
      <c r="F22" s="29">
        <v>9</v>
      </c>
      <c r="G22" s="29">
        <v>9</v>
      </c>
      <c r="H22" s="29">
        <v>9</v>
      </c>
      <c r="I22" s="97">
        <v>9</v>
      </c>
      <c r="J22" s="34">
        <v>2220</v>
      </c>
    </row>
    <row r="23" spans="1:10" ht="12.75" customHeight="1">
      <c r="A23" s="147">
        <v>17</v>
      </c>
      <c r="B23" s="172" t="s">
        <v>155</v>
      </c>
      <c r="C23" s="148">
        <v>4</v>
      </c>
      <c r="D23" s="160">
        <f t="shared" si="0"/>
        <v>240</v>
      </c>
      <c r="E23" s="29"/>
      <c r="F23" s="29"/>
      <c r="G23" s="29"/>
      <c r="H23" s="29"/>
      <c r="I23" s="97"/>
      <c r="J23" s="34"/>
    </row>
    <row r="24" spans="1:10" ht="13.5" customHeight="1">
      <c r="A24" s="147">
        <v>18</v>
      </c>
      <c r="B24" s="172" t="s">
        <v>131</v>
      </c>
      <c r="C24" s="148">
        <v>1</v>
      </c>
      <c r="D24" s="160">
        <f t="shared" si="0"/>
        <v>60</v>
      </c>
      <c r="E24" s="29"/>
      <c r="F24" s="29"/>
      <c r="G24" s="29"/>
      <c r="H24" s="29"/>
      <c r="I24" s="97"/>
      <c r="J24" s="34"/>
    </row>
    <row r="25" spans="1:10" ht="12" customHeight="1">
      <c r="A25" s="147">
        <v>19</v>
      </c>
      <c r="B25" s="172" t="s">
        <v>132</v>
      </c>
      <c r="C25" s="148">
        <v>2</v>
      </c>
      <c r="D25" s="160">
        <f t="shared" si="0"/>
        <v>120</v>
      </c>
      <c r="E25" s="29"/>
      <c r="F25" s="29"/>
      <c r="G25" s="29"/>
      <c r="H25" s="29"/>
      <c r="I25" s="97"/>
      <c r="J25" s="34"/>
    </row>
    <row r="26" spans="1:10" ht="13.5" customHeight="1">
      <c r="A26" s="147">
        <v>20</v>
      </c>
      <c r="B26" s="172" t="s">
        <v>133</v>
      </c>
      <c r="C26" s="148">
        <v>4</v>
      </c>
      <c r="D26" s="160">
        <f t="shared" si="0"/>
        <v>240</v>
      </c>
      <c r="E26" s="29"/>
      <c r="F26" s="29"/>
      <c r="G26" s="29"/>
      <c r="H26" s="29"/>
      <c r="I26" s="97"/>
      <c r="J26" s="34"/>
    </row>
    <row r="27" spans="1:10" ht="12.75" customHeight="1">
      <c r="A27" s="147">
        <v>21</v>
      </c>
      <c r="B27" s="172" t="s">
        <v>134</v>
      </c>
      <c r="C27" s="148">
        <v>1</v>
      </c>
      <c r="D27" s="160">
        <f t="shared" si="0"/>
        <v>60</v>
      </c>
      <c r="E27" s="29"/>
      <c r="F27" s="29"/>
      <c r="G27" s="29"/>
      <c r="H27" s="29"/>
      <c r="I27" s="97"/>
      <c r="J27" s="34"/>
    </row>
    <row r="28" spans="1:10" ht="13.5" customHeight="1">
      <c r="A28" s="147">
        <v>22</v>
      </c>
      <c r="B28" s="173" t="s">
        <v>154</v>
      </c>
      <c r="C28" s="148">
        <v>1</v>
      </c>
      <c r="D28" s="160">
        <f t="shared" si="0"/>
        <v>60</v>
      </c>
      <c r="E28" s="29"/>
      <c r="F28" s="29"/>
      <c r="G28" s="29"/>
      <c r="H28" s="29"/>
      <c r="I28" s="97"/>
      <c r="J28" s="34">
        <v>240</v>
      </c>
    </row>
    <row r="29" spans="1:10" ht="15" customHeight="1">
      <c r="A29" s="157"/>
      <c r="B29" s="157" t="s">
        <v>31</v>
      </c>
      <c r="C29" s="154">
        <f>SUM(C7:C28)</f>
        <v>37</v>
      </c>
      <c r="D29" s="163">
        <f t="shared" si="0"/>
        <v>2220</v>
      </c>
      <c r="E29" s="66" t="e">
        <f>SUM(E7:E22)</f>
        <v>#REF!</v>
      </c>
      <c r="F29" s="66">
        <f>SUM(F7:F22)</f>
        <v>10896</v>
      </c>
      <c r="G29" s="66" t="e">
        <f>SUM(G7:G22)</f>
        <v>#REF!</v>
      </c>
      <c r="H29" s="66">
        <f>SUM(H7:H22)</f>
        <v>648096</v>
      </c>
      <c r="I29" s="106" t="e">
        <f>SUM(I7:I22)</f>
        <v>#REF!</v>
      </c>
      <c r="J29" s="108">
        <f>SUM(J7:J28)</f>
        <v>35580</v>
      </c>
    </row>
    <row r="30" ht="17.25" customHeight="1"/>
    <row r="31" ht="21" customHeight="1">
      <c r="D31" s="50"/>
    </row>
  </sheetData>
  <sheetProtection/>
  <mergeCells count="4">
    <mergeCell ref="H1:I1"/>
    <mergeCell ref="A3:J3"/>
    <mergeCell ref="A4:J5"/>
    <mergeCell ref="D2:J2"/>
  </mergeCells>
  <printOptions/>
  <pageMargins left="1.18" right="0.4" top="0.24" bottom="0.54" header="0.2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Dergkomzem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Nadya</dc:creator>
  <cp:keywords/>
  <dc:description/>
  <cp:lastModifiedBy>Валерий</cp:lastModifiedBy>
  <cp:lastPrinted>2013-11-07T14:25:48Z</cp:lastPrinted>
  <dcterms:created xsi:type="dcterms:W3CDTF">2009-09-04T12:31:03Z</dcterms:created>
  <dcterms:modified xsi:type="dcterms:W3CDTF">2013-11-07T14:27:01Z</dcterms:modified>
  <cp:category/>
  <cp:version/>
  <cp:contentType/>
  <cp:contentStatus/>
</cp:coreProperties>
</file>